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tabRatio="743" activeTab="1"/>
  </bookViews>
  <sheets>
    <sheet name="summary_office" sheetId="1" r:id="rId1"/>
    <sheet name="Mayor's" sheetId="2" r:id="rId2"/>
    <sheet name="DRRM-SPORT" sheetId="3" r:id="rId3"/>
    <sheet name="eCenter-MPOC" sheetId="4" r:id="rId4"/>
    <sheet name="Eco-tOURISM" sheetId="5" r:id="rId5"/>
    <sheet name="20%" sheetId="6" r:id="rId6"/>
    <sheet name="HRMO" sheetId="7" r:id="rId7"/>
    <sheet name="Treasury" sheetId="8" r:id="rId8"/>
    <sheet name="Assessor" sheetId="9" r:id="rId9"/>
    <sheet name="SB" sheetId="10" r:id="rId10"/>
    <sheet name="SB SEC" sheetId="11" r:id="rId11"/>
    <sheet name="AGRI" sheetId="12" r:id="rId12"/>
    <sheet name="MPDC" sheetId="13" r:id="rId13"/>
    <sheet name="MSWDO" sheetId="14" r:id="rId14"/>
    <sheet name="MCR" sheetId="15" r:id="rId15"/>
    <sheet name="MHO" sheetId="16" r:id="rId16"/>
    <sheet name="MBO" sheetId="17" r:id="rId17"/>
    <sheet name="ENG" sheetId="18" r:id="rId18"/>
    <sheet name="ACCOUNTING" sheetId="19" r:id="rId19"/>
    <sheet name="SEF" sheetId="20" r:id="rId20"/>
    <sheet name="BUB" sheetId="21" r:id="rId21"/>
    <sheet name="Sheet12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<sst xmlns="http://schemas.openxmlformats.org/spreadsheetml/2006/main" count="2082" uniqueCount="874">
  <si>
    <t>FDP Form 4b - Annual Procurement Plan or Procurement List</t>
  </si>
  <si>
    <t xml:space="preserve">       Summary by Office</t>
  </si>
  <si>
    <t>DEPARTMENT</t>
  </si>
  <si>
    <t>Head Of Department/Office</t>
  </si>
  <si>
    <t>Total Cost</t>
  </si>
  <si>
    <t>Mayor's Office</t>
  </si>
  <si>
    <t>Mayor CESAR J. ISAAC, III</t>
  </si>
  <si>
    <t xml:space="preserve"> A. DRRMO/SPORT</t>
  </si>
  <si>
    <t>ARNEL B. PUNO</t>
  </si>
  <si>
    <t xml:space="preserve"> B. eCenter</t>
  </si>
  <si>
    <t>DELTA D. PUJALTE</t>
  </si>
  <si>
    <t xml:space="preserve"> C. MPOC</t>
  </si>
  <si>
    <t xml:space="preserve"> D. Economic Enterprise</t>
  </si>
  <si>
    <t>ZOILA A. PURIO</t>
  </si>
  <si>
    <t xml:space="preserve"> E. Tourism</t>
  </si>
  <si>
    <t xml:space="preserve"> </t>
  </si>
  <si>
    <t xml:space="preserve"> F. 20% MDF</t>
  </si>
  <si>
    <t>HRMO</t>
  </si>
  <si>
    <t>YOLANDA P. REGALADO</t>
  </si>
  <si>
    <t>TREASURER'S OFFICE</t>
  </si>
  <si>
    <t>REXIE E. BRUSAS</t>
  </si>
  <si>
    <t>ASSESSOR'S OFFICE</t>
  </si>
  <si>
    <t>NER B. ROSALES</t>
  </si>
  <si>
    <t>MPDC</t>
  </si>
  <si>
    <t>ENGR. RUSSELLC. NARTE</t>
  </si>
  <si>
    <t>AGRICULTURE'S OFFICE</t>
  </si>
  <si>
    <t>BELINA O. ROSALES</t>
  </si>
  <si>
    <t>MSWDO</t>
  </si>
  <si>
    <t>GERARDO B. CLEOFE</t>
  </si>
  <si>
    <t>MCR</t>
  </si>
  <si>
    <t>ELOISA O. PEREZ</t>
  </si>
  <si>
    <t>MHO</t>
  </si>
  <si>
    <t>ANNABEL T. ARDIENTE, MD</t>
  </si>
  <si>
    <t>MBO</t>
  </si>
  <si>
    <t>AMELIA V. BELLO</t>
  </si>
  <si>
    <t>ENGINEERING OFFICE</t>
  </si>
  <si>
    <t>ENGR. GREGORIA M. ARGUELLES</t>
  </si>
  <si>
    <t>ACCOUNTING OFFICE</t>
  </si>
  <si>
    <t>GRACE  P. MACALINTAL</t>
  </si>
  <si>
    <t>SB OFFICE</t>
  </si>
  <si>
    <t>Vice Mayor EDUARDO C. CAMBRONERO</t>
  </si>
  <si>
    <t>SB SEC OFFICE</t>
  </si>
  <si>
    <t>CYNTHIA J. JUAREZ</t>
  </si>
  <si>
    <t>HELEN R. ESTERNON</t>
  </si>
  <si>
    <t>FDP Form 4a - Annual Procurement Plan or Procurement List</t>
  </si>
  <si>
    <t>ANNUAL PROCUREMENT PLAN</t>
  </si>
  <si>
    <t>FOR THE YEAR 2015</t>
  </si>
  <si>
    <t>Province, City or Municipality :GUINAYANGAN</t>
  </si>
  <si>
    <t>Plan Control No. _______________</t>
  </si>
  <si>
    <t>Page ____1____of___2_____ pages</t>
  </si>
  <si>
    <t>Department/ Office: MAYOR'S OFFICE</t>
  </si>
  <si>
    <t xml:space="preserve">Regular </t>
  </si>
  <si>
    <t>Contingency</t>
  </si>
  <si>
    <t xml:space="preserve">Total </t>
  </si>
  <si>
    <t>Date Submitted:</t>
  </si>
  <si>
    <t>D I S T R I B U T I O N</t>
  </si>
  <si>
    <t>Item No.</t>
  </si>
  <si>
    <t>Description</t>
  </si>
  <si>
    <t xml:space="preserve">Unit Cost </t>
  </si>
  <si>
    <t>Quantity</t>
  </si>
  <si>
    <t xml:space="preserve">1st Quarter </t>
  </si>
  <si>
    <t xml:space="preserve">2nd Quarter </t>
  </si>
  <si>
    <t xml:space="preserve">3rd Quarter </t>
  </si>
  <si>
    <t xml:space="preserve">4th Quarter </t>
  </si>
  <si>
    <t>Qty.</t>
  </si>
  <si>
    <t>Amount</t>
  </si>
  <si>
    <t xml:space="preserve">Amount </t>
  </si>
  <si>
    <t>MO - 766</t>
  </si>
  <si>
    <t>Water Expenses</t>
  </si>
  <si>
    <t>MO - 767</t>
  </si>
  <si>
    <t>Electricity ExpenseS</t>
  </si>
  <si>
    <t>MO - 772</t>
  </si>
  <si>
    <t>Telephone Expenses (Landline)</t>
  </si>
  <si>
    <t>MO - 773</t>
  </si>
  <si>
    <t>Telephone Expenses (Mobile)</t>
  </si>
  <si>
    <t>MO - 774</t>
  </si>
  <si>
    <t>Internet Expenses</t>
  </si>
  <si>
    <t>MO - 783</t>
  </si>
  <si>
    <t>Representation Expenses</t>
  </si>
  <si>
    <t>MO - 786</t>
  </si>
  <si>
    <t>Subscription Expenses</t>
  </si>
  <si>
    <t>MO - 791</t>
  </si>
  <si>
    <t>Legal Services Expenses</t>
  </si>
  <si>
    <t>MO - 795</t>
  </si>
  <si>
    <t>Janitorial Supplies</t>
  </si>
  <si>
    <t>MO - 811</t>
  </si>
  <si>
    <t>Repair &amp; Maint. Office Bldgs</t>
  </si>
  <si>
    <t>a.  Office Buildings</t>
  </si>
  <si>
    <t>SUB-TOTAL</t>
  </si>
  <si>
    <t xml:space="preserve">This is to certify that the above procurement plan is in accordance with the objective of this Office </t>
  </si>
  <si>
    <t xml:space="preserve">Prepared by: </t>
  </si>
  <si>
    <t>Municipal Mayor</t>
  </si>
  <si>
    <t>Planned Amount</t>
  </si>
  <si>
    <t>Page ____2____of___2____ pages</t>
  </si>
  <si>
    <t>cont…</t>
  </si>
  <si>
    <t>MO - 765</t>
  </si>
  <si>
    <t>OTHER SUPPLIES</t>
  </si>
  <si>
    <t>MO - 755</t>
  </si>
  <si>
    <t>Office Supplies</t>
  </si>
  <si>
    <t>MO -  753</t>
  </si>
  <si>
    <t>TRAINING EXPENSES (SPES)</t>
  </si>
  <si>
    <t>A. SPES  TSHIRT/Services</t>
  </si>
  <si>
    <t>B. SNACKS</t>
  </si>
  <si>
    <t>c. Office supplies</t>
  </si>
  <si>
    <t>MO - 761</t>
  </si>
  <si>
    <t>Fuel, Oil and Lubricants</t>
  </si>
  <si>
    <t>MO  - 753</t>
  </si>
  <si>
    <t>Training Expenses</t>
  </si>
  <si>
    <t>a.  Employee's Day</t>
  </si>
  <si>
    <t>b.  Family Day</t>
  </si>
  <si>
    <t>MO - 874</t>
  </si>
  <si>
    <t>Repair &amp; Maint. - Motor Vehicle</t>
  </si>
  <si>
    <t>a.  Spare parts/Tire/others</t>
  </si>
  <si>
    <t>MO - 821</t>
  </si>
  <si>
    <t>Repair &amp; Maint. - Office Equipments</t>
  </si>
  <si>
    <t>SUBSIDY TO LGU's</t>
  </si>
  <si>
    <t>MO - 221</t>
  </si>
  <si>
    <t>Office Equipments  (Cap. Outlay)</t>
  </si>
  <si>
    <t>MO - 211</t>
  </si>
  <si>
    <t>Office Buildings</t>
  </si>
  <si>
    <t>a. SD  Construction materials/.Labor</t>
  </si>
  <si>
    <t>a.   SD Construction Supplies/Labor</t>
  </si>
  <si>
    <t>MO - 251</t>
  </si>
  <si>
    <t>Roads Highways and Bridges</t>
  </si>
  <si>
    <t>MO - 260</t>
  </si>
  <si>
    <t>Other Infrastructure</t>
  </si>
  <si>
    <t>MO - 969</t>
  </si>
  <si>
    <t>Discretionary Fund Expenses</t>
  </si>
  <si>
    <t>MO- 969</t>
  </si>
  <si>
    <t>Brgy. Police Welfare EXpenses</t>
  </si>
  <si>
    <t>Brgy, Health Workers Welfare Exp.</t>
  </si>
  <si>
    <t>TEACHER'S DAY CELEBRATION</t>
  </si>
  <si>
    <t>TOTAL</t>
  </si>
  <si>
    <t>Province, City or Municipality :_GUINAYANGAN</t>
  </si>
  <si>
    <t>Planned Amount P</t>
  </si>
  <si>
    <t>Page ____1____of___1____ pages</t>
  </si>
  <si>
    <t>Department/ Office: MDRRMO OFFICE</t>
  </si>
  <si>
    <t>MDRRMO 1</t>
  </si>
  <si>
    <t>MDRRMO 2</t>
  </si>
  <si>
    <t>Communication Expenses</t>
  </si>
  <si>
    <t>Procurement of Office Supplies</t>
  </si>
  <si>
    <t>D-MDDRMO</t>
  </si>
  <si>
    <t>MDRRMO 13</t>
  </si>
  <si>
    <t>MDRRMO 14</t>
  </si>
  <si>
    <t>MDRRMO 15</t>
  </si>
  <si>
    <t>MDRRMO 16</t>
  </si>
  <si>
    <t>Construction of Drainage System</t>
  </si>
  <si>
    <t>Quick Response Fund</t>
  </si>
  <si>
    <t>Page ____1____of___1_____ pages</t>
  </si>
  <si>
    <t>CeC Manager</t>
  </si>
  <si>
    <t>Province, City or Municipality : GUINAYANGAN</t>
  </si>
  <si>
    <t xml:space="preserve">Planned Amount:P  </t>
  </si>
  <si>
    <t>Department/ Office: Mayor's Office</t>
  </si>
  <si>
    <t>MPOC01</t>
  </si>
  <si>
    <t>MPOC02</t>
  </si>
  <si>
    <t>MPOC03</t>
  </si>
  <si>
    <t>MPOC04</t>
  </si>
  <si>
    <t>MPOC05</t>
  </si>
  <si>
    <t>MPOC06</t>
  </si>
  <si>
    <t>MPOC07</t>
  </si>
  <si>
    <t>MPOC08</t>
  </si>
  <si>
    <t>MPOC09</t>
  </si>
  <si>
    <t>MPOC10</t>
  </si>
  <si>
    <t>MPOC11</t>
  </si>
  <si>
    <t>MPOC12</t>
  </si>
  <si>
    <t>MPOC13</t>
  </si>
  <si>
    <t>MPOC14</t>
  </si>
  <si>
    <t>Department/ Office: Economic Enterprise</t>
  </si>
  <si>
    <t>D-Market Administrator</t>
  </si>
  <si>
    <t>Planned Amount p 650,000.00</t>
  </si>
  <si>
    <t>Department/ Office: Tourism</t>
  </si>
  <si>
    <t>Tourism Officer</t>
  </si>
  <si>
    <t>Department/ Office: Mayor's Office (20% MDF)</t>
  </si>
  <si>
    <t xml:space="preserve">Planned Amount </t>
  </si>
  <si>
    <t>Page ____2____of___2_____ pages</t>
  </si>
  <si>
    <t>cont…..</t>
  </si>
  <si>
    <t>Page ____1____of__1____ pages</t>
  </si>
  <si>
    <t>Department/ Office: HRMO</t>
  </si>
  <si>
    <t>Department/ Office: TREASURY</t>
  </si>
  <si>
    <t>ICO-Muncipal Treasurer</t>
  </si>
  <si>
    <t>Department/ Office: ASSESSOR'S OFFICE</t>
  </si>
  <si>
    <t>Municipal Assessor</t>
  </si>
  <si>
    <t>Department/ Office: SB</t>
  </si>
  <si>
    <t>Municipal Vice Mayor</t>
  </si>
  <si>
    <t>Planned Amount P 156,000.00</t>
  </si>
  <si>
    <t>Department/ Office: SB Secretary</t>
  </si>
  <si>
    <t>SB Secretary</t>
  </si>
  <si>
    <t>Department/ Office:AGRICULTURE</t>
  </si>
  <si>
    <t xml:space="preserve">Planned Amount: </t>
  </si>
  <si>
    <t xml:space="preserve"> 3.Fishery LivelihoodProject</t>
  </si>
  <si>
    <t>Agricultural Dev't Program</t>
  </si>
  <si>
    <t>a. Purchase of gasoline &amp; lubricants</t>
  </si>
  <si>
    <t>Department/ Office:MPDC</t>
  </si>
  <si>
    <t>Department/ Office:MSWDO</t>
  </si>
  <si>
    <t>OIC-MSWDO</t>
  </si>
  <si>
    <t>Department/ Office: MCR</t>
  </si>
  <si>
    <t>Planned Amount: P2,361,000</t>
  </si>
  <si>
    <t>Page ____1____of__3____ pages</t>
  </si>
  <si>
    <t>Department/ Office: MHO</t>
  </si>
  <si>
    <t>Planned Amount: P</t>
  </si>
  <si>
    <t>Page ____2____of__3____ pages</t>
  </si>
  <si>
    <t>Page ____3____of__3____ pages</t>
  </si>
  <si>
    <t>Department/ Office: MUNICIPAL BUDGET OFFICE</t>
  </si>
  <si>
    <t>Municipal Budget Officer</t>
  </si>
  <si>
    <t>Department/ Office: ENGINEERING  OFFICE</t>
  </si>
  <si>
    <t>Municipal Engineer</t>
  </si>
  <si>
    <t>Department/ Office: ACCOUNTING  OFFICE</t>
  </si>
  <si>
    <t>Municipal Accountant</t>
  </si>
  <si>
    <t>Department/ Office: Special Educational Fund</t>
  </si>
  <si>
    <t>DepEd District Supervisor</t>
  </si>
  <si>
    <t>Planned Amount:       P</t>
  </si>
  <si>
    <t>A.  Foods/Services</t>
  </si>
  <si>
    <t xml:space="preserve">  SD/Construction Materials/Labor</t>
  </si>
  <si>
    <t xml:space="preserve">a. TARPAULIN </t>
  </si>
  <si>
    <t>b.  CASUAL AND Contractual UNIFORM</t>
  </si>
  <si>
    <t>c.  Medals and Trophies</t>
  </si>
  <si>
    <t>d.  Certificate and Frames</t>
  </si>
  <si>
    <t xml:space="preserve">  Janitorial Supplies</t>
  </si>
  <si>
    <t>a.  Municipal Vehicles</t>
  </si>
  <si>
    <t>b.  PNP</t>
  </si>
  <si>
    <t>MO - 841</t>
  </si>
  <si>
    <t>b.  Barangay Assembly</t>
  </si>
  <si>
    <t xml:space="preserve">         Foods/Other Supplies</t>
  </si>
  <si>
    <t>a.  Equipments</t>
  </si>
  <si>
    <t>b.  Steel Cabinet</t>
  </si>
  <si>
    <t>c.  Laptop</t>
  </si>
  <si>
    <t>d.  Computer Chairs</t>
  </si>
  <si>
    <t xml:space="preserve"> a.  Other supplies</t>
  </si>
  <si>
    <t>a.  Barangay Development Projects</t>
  </si>
  <si>
    <t>a.  Other supplies</t>
  </si>
  <si>
    <t>a. Other Supplies</t>
  </si>
  <si>
    <t>a.  Other Supplies/Services</t>
  </si>
  <si>
    <t>e.  Other supplies</t>
  </si>
  <si>
    <t>Observance Fire Prevention Month</t>
  </si>
  <si>
    <t xml:space="preserve">             Tarpaulin</t>
  </si>
  <si>
    <t xml:space="preserve">             Meals and Snacks</t>
  </si>
  <si>
    <t>Oplan Sumvac Expenses</t>
  </si>
  <si>
    <t>MDRRMO 3</t>
  </si>
  <si>
    <t>Observance of NDCM</t>
  </si>
  <si>
    <t>MDRRMO 4</t>
  </si>
  <si>
    <t>Oplan Kaluluwa Expenses</t>
  </si>
  <si>
    <t>MDRRMO 5</t>
  </si>
  <si>
    <t>Implementation of CBMS</t>
  </si>
  <si>
    <t xml:space="preserve">            Supplies and Equipment</t>
  </si>
  <si>
    <t xml:space="preserve">            Meals and Snacks</t>
  </si>
  <si>
    <t xml:space="preserve">            Hiring of Services</t>
  </si>
  <si>
    <t>MDRRMO 6</t>
  </si>
  <si>
    <t>Training of  Responder and Fire Vol</t>
  </si>
  <si>
    <t xml:space="preserve">             Office Supplies</t>
  </si>
  <si>
    <t xml:space="preserve">             Other services</t>
  </si>
  <si>
    <t>MDRRMO 7</t>
  </si>
  <si>
    <t xml:space="preserve">            Food Item</t>
  </si>
  <si>
    <t xml:space="preserve">            Non Food Item</t>
  </si>
  <si>
    <t>MDRRMO 8</t>
  </si>
  <si>
    <t>MDRRMC Quarterly Meeting</t>
  </si>
  <si>
    <t>MDRRMO 9</t>
  </si>
  <si>
    <t>MDRRMO 10</t>
  </si>
  <si>
    <t>MDRRMO 11</t>
  </si>
  <si>
    <t>Continous IEC</t>
  </si>
  <si>
    <t xml:space="preserve">             Fuel and Lubricant (Maintenance)</t>
  </si>
  <si>
    <t>MDRRMO 12</t>
  </si>
  <si>
    <t>Mitigation Activities</t>
  </si>
  <si>
    <t>Relief operation on preemptive evacuees</t>
  </si>
  <si>
    <t>Improvement of Disaster Oper. Cntr.</t>
  </si>
  <si>
    <t>Procurement of  Rescue Equipment</t>
  </si>
  <si>
    <t xml:space="preserve">              Fire fighting equipment</t>
  </si>
  <si>
    <t xml:space="preserve">              Rescue Gear</t>
  </si>
  <si>
    <t xml:space="preserve">              Rescue Equipment</t>
  </si>
  <si>
    <t>Procurement of  Communication Equipment</t>
  </si>
  <si>
    <t xml:space="preserve">            Communication Equipment</t>
  </si>
  <si>
    <t xml:space="preserve">            Monitoring Equipment</t>
  </si>
  <si>
    <t>MO Sport 1</t>
  </si>
  <si>
    <t>Basketball League for Yputh</t>
  </si>
  <si>
    <t xml:space="preserve">     Basketball Clinics Service and Acco.</t>
  </si>
  <si>
    <t xml:space="preserve">       Hiring of Services ( officiating)</t>
  </si>
  <si>
    <t xml:space="preserve">       Sport Equipment and trophies</t>
  </si>
  <si>
    <t xml:space="preserve">      Victory Ball (Sound System, Snacks)</t>
  </si>
  <si>
    <t>MO Sport 2</t>
  </si>
  <si>
    <t>Baseball League for Farmers</t>
  </si>
  <si>
    <t xml:space="preserve">      Hiring of Services ( officiating)</t>
  </si>
  <si>
    <t xml:space="preserve">      Sport Equipment and trophies</t>
  </si>
  <si>
    <t xml:space="preserve">     Victory Ball (Sound System, Snacks)</t>
  </si>
  <si>
    <t>MO Sport 3</t>
  </si>
  <si>
    <t>Volleyball for Women</t>
  </si>
  <si>
    <t xml:space="preserve">      Hiring of  Services ( officiating)</t>
  </si>
  <si>
    <t>MO Sport 4</t>
  </si>
  <si>
    <t>Sportfest for MPNEA</t>
  </si>
  <si>
    <t xml:space="preserve">    Uniform</t>
  </si>
  <si>
    <t xml:space="preserve">    Sport Equipment and trophies</t>
  </si>
  <si>
    <t>MO Sport 5</t>
  </si>
  <si>
    <t>Training of Players  Congressional meet</t>
  </si>
  <si>
    <t xml:space="preserve">           Meals and snacks</t>
  </si>
  <si>
    <t>MO Sport 6</t>
  </si>
  <si>
    <t>Sport equipment for Guinayangan Delegates</t>
  </si>
  <si>
    <t xml:space="preserve">           Sport Equipment and trophies</t>
  </si>
  <si>
    <t>eC969</t>
  </si>
  <si>
    <t>Repairs &amp; Maintenance-O.E.</t>
  </si>
  <si>
    <t>Meals and Snacks - Holding of regular POC meeting</t>
  </si>
  <si>
    <t>Meals and Snacks (other related activities)</t>
  </si>
  <si>
    <t>Procurement of Office Supplies for MPOC</t>
  </si>
  <si>
    <t>Tarpaulin Printing (other related activities)</t>
  </si>
  <si>
    <t>Meals and Snacks - OPLAN SUMVAC</t>
  </si>
  <si>
    <t>Meals and Snacks - OPLAN KALULUWA</t>
  </si>
  <si>
    <t>Capacity Building program for Barangay Tanods</t>
  </si>
  <si>
    <t>Meals and Snacks</t>
  </si>
  <si>
    <t>Supplies and Materials</t>
  </si>
  <si>
    <t>Capacity Building program for Barangay Justice</t>
  </si>
  <si>
    <t>Capacity Enhancement for for LCPC/ BCPC</t>
  </si>
  <si>
    <t>Training of PLEB Members</t>
  </si>
  <si>
    <t>Conduct of training for PBs on Special Laws</t>
  </si>
  <si>
    <t>Meals and Snacks - Implementation of Localized-Anti-Criminality Action Plan</t>
  </si>
  <si>
    <t>MPOC15</t>
  </si>
  <si>
    <t>Meals and Snacks - Security on Gayang Festival</t>
  </si>
  <si>
    <t>MPOC16</t>
  </si>
  <si>
    <t>Crime Prevention Week Celebration</t>
  </si>
  <si>
    <t>Tarpaulin Printing</t>
  </si>
  <si>
    <t>MPOC17</t>
  </si>
  <si>
    <t>Meals and Snacks - Youth Leadership Summit(YLS)</t>
  </si>
  <si>
    <t>MPOC18</t>
  </si>
  <si>
    <t xml:space="preserve">Supplies and Materials - Campaign  against illegal  drugs </t>
  </si>
  <si>
    <t>MPOC19</t>
  </si>
  <si>
    <t>Search for the Outstanding Barangay Tanod in Guinayangan</t>
  </si>
  <si>
    <t>MPOC20</t>
  </si>
  <si>
    <t>Search for the Outstanding Lupon Tagapamayapa in Guinayangan</t>
  </si>
  <si>
    <t>MPOC21</t>
  </si>
  <si>
    <t>Fire Prevention Month Celebration</t>
  </si>
  <si>
    <t>MPOC22</t>
  </si>
  <si>
    <t>OPLAN BALIK ESKWELA</t>
  </si>
  <si>
    <t>MPOC23</t>
  </si>
  <si>
    <t>OPLAN IWAS PAPUTOK</t>
  </si>
  <si>
    <t>ES</t>
  </si>
  <si>
    <t>Economic Services</t>
  </si>
  <si>
    <t>Refurbishment/Rehabilitation of Heavy Equipment</t>
  </si>
  <si>
    <t>a. Supply of labor &amp; Materials</t>
  </si>
  <si>
    <t>ES2C</t>
  </si>
  <si>
    <t>S&amp;D of Heavy Equipment</t>
  </si>
  <si>
    <t>ES3</t>
  </si>
  <si>
    <t>Entrepreneurship Dev't Program</t>
  </si>
  <si>
    <t>a. S&amp;D IT Equipment</t>
  </si>
  <si>
    <t>SS</t>
  </si>
  <si>
    <t>Social Services</t>
  </si>
  <si>
    <t>SS2</t>
  </si>
  <si>
    <t>Socialize Housing Program</t>
  </si>
  <si>
    <t>a. Improvement of Socialized Housing Site</t>
  </si>
  <si>
    <t>SS3</t>
  </si>
  <si>
    <t>Establishment of Manpower Development Center</t>
  </si>
  <si>
    <t>a. S&amp;D of Construction Materials (Labor &amp; Materials)</t>
  </si>
  <si>
    <t>SS4</t>
  </si>
  <si>
    <t>Tourism Development</t>
  </si>
  <si>
    <t>a. S&amp;D of Construction Materials/Other Supplies</t>
  </si>
  <si>
    <t>SS5</t>
  </si>
  <si>
    <t>Multi-purpose Building</t>
  </si>
  <si>
    <t>SES</t>
  </si>
  <si>
    <t>Socio-Economic Services</t>
  </si>
  <si>
    <t>SES1A</t>
  </si>
  <si>
    <t>Improvement/Concreting of Brgy. Road/Core Road</t>
  </si>
  <si>
    <t>a. S&amp;D of Construction Materials (labor &amp; materials)</t>
  </si>
  <si>
    <t>SES1B</t>
  </si>
  <si>
    <t>Improvement/rehab of FMR/Core Road</t>
  </si>
  <si>
    <t>a. Supply of Crude oil/ oil/ lubricants/embankment materials</t>
  </si>
  <si>
    <t>SES2</t>
  </si>
  <si>
    <t>Water Supply System</t>
  </si>
  <si>
    <t>SES3</t>
  </si>
  <si>
    <t>Barangay Development Projects</t>
  </si>
  <si>
    <t>SES4</t>
  </si>
  <si>
    <t>Other Development Projects for Outstanding Brgys.</t>
  </si>
  <si>
    <t>SES5</t>
  </si>
  <si>
    <t>Other High Impact Development Programs</t>
  </si>
  <si>
    <t>EM</t>
  </si>
  <si>
    <t>Environmental Management</t>
  </si>
  <si>
    <t>EM 1</t>
  </si>
  <si>
    <t>Waste Management Program - Improvement of Garbage Site/Garbage Collection/Others</t>
  </si>
  <si>
    <t>a. S&amp;D of Diesel/Oil/Lubricants/other supplies/equipment</t>
  </si>
  <si>
    <t>EM2a</t>
  </si>
  <si>
    <t xml:space="preserve">a. Conservation and Rehabilitation of Maulawin Spring Protected Landsacpe and other Environmental Projects       </t>
  </si>
  <si>
    <t>EM2b</t>
  </si>
  <si>
    <t>b. Urban Greening Project/ Tree Park Improvement</t>
  </si>
  <si>
    <t xml:space="preserve"> -Tree Planting activities expenses</t>
  </si>
  <si>
    <t xml:space="preserve">   - S&amp;D of Construction Materials (Labor &amp; Materials)</t>
  </si>
  <si>
    <t>HR 755</t>
  </si>
  <si>
    <t>HR 765</t>
  </si>
  <si>
    <t>Other Supplies</t>
  </si>
  <si>
    <t>HR821</t>
  </si>
  <si>
    <t>Repair &amp; Maintenance of office equipment</t>
  </si>
  <si>
    <t>HR 773</t>
  </si>
  <si>
    <t>HR 753</t>
  </si>
  <si>
    <t>HR 221</t>
  </si>
  <si>
    <t>ECO-755</t>
  </si>
  <si>
    <t>ECO-765</t>
  </si>
  <si>
    <t>ECO - 811</t>
  </si>
  <si>
    <t>Repair Office Bldgs</t>
  </si>
  <si>
    <t>SD Contruction Materials/Labor</t>
  </si>
  <si>
    <t>ECO -221</t>
  </si>
  <si>
    <t>Office Equipment</t>
  </si>
  <si>
    <t>LAPTOP</t>
  </si>
  <si>
    <t>TDP 969</t>
  </si>
  <si>
    <t>Gayang Festival Expenses</t>
  </si>
  <si>
    <t>1. Street Dancing Competition</t>
  </si>
  <si>
    <t>2. Cultural</t>
  </si>
  <si>
    <t>3. "Arko" making Contest</t>
  </si>
  <si>
    <t>4. Fireworks</t>
  </si>
  <si>
    <t>5. Sound System</t>
  </si>
  <si>
    <t>6. Search for Mutya &amp; Lakan</t>
  </si>
  <si>
    <t>7. Foods (Meals &amp; Snacks)</t>
  </si>
  <si>
    <t>8. T-shirts &amp; Printing</t>
  </si>
  <si>
    <t>9. Supplies &amp; Materials</t>
  </si>
  <si>
    <t>10. Photo/Video Coverage</t>
  </si>
  <si>
    <t>11. Lodging</t>
  </si>
  <si>
    <t>Search for Ms. Quezon</t>
  </si>
  <si>
    <t>1. Supplies &amp; Materials</t>
  </si>
  <si>
    <t>2. Food</t>
  </si>
  <si>
    <t>3. Lodging</t>
  </si>
  <si>
    <t>Search for Ms. Niyogyugan Expenses</t>
  </si>
  <si>
    <t>1. Food</t>
  </si>
  <si>
    <t>2. Lodging</t>
  </si>
  <si>
    <t>Hiring of Vehicles</t>
  </si>
  <si>
    <t>MTO 751</t>
  </si>
  <si>
    <t>HIRING OF TRANSPORT EQUIPMENT</t>
  </si>
  <si>
    <t>MTO 755</t>
  </si>
  <si>
    <t>OFFICE SUPPLIES</t>
  </si>
  <si>
    <t>GSO 755</t>
  </si>
  <si>
    <t>MTO 756</t>
  </si>
  <si>
    <t>ACCOUNTABLE FORMS</t>
  </si>
  <si>
    <t>MTO 765</t>
  </si>
  <si>
    <t>MTO 766</t>
  </si>
  <si>
    <t>WATER EXPENSES</t>
  </si>
  <si>
    <t>MTO 772</t>
  </si>
  <si>
    <t>TELEPHONE - LANDLINE</t>
  </si>
  <si>
    <t>MTO 773</t>
  </si>
  <si>
    <t>TELEPHONE - MOBILE</t>
  </si>
  <si>
    <t>MTO 774</t>
  </si>
  <si>
    <t>INTERNET EXPENSES</t>
  </si>
  <si>
    <t>MTO 792</t>
  </si>
  <si>
    <t>AUDITING SERVICES</t>
  </si>
  <si>
    <t>FOODS/SUPPLIES/EQUIPMENT</t>
  </si>
  <si>
    <t>MTO 821</t>
  </si>
  <si>
    <t>REPAIR &amp; MAINTENANCE OF OFFICE EQUIPMENT</t>
  </si>
  <si>
    <t>MTO 969</t>
  </si>
  <si>
    <t>ELECTION EXPENSES</t>
  </si>
  <si>
    <t>SUPPLIES/FOODS</t>
  </si>
  <si>
    <t>BPLO 755</t>
  </si>
  <si>
    <t>BPLO STICKERS 2016</t>
  </si>
  <si>
    <t>BPLO / JIT UNIFORMS</t>
  </si>
  <si>
    <t>BPLO TARPAULINE</t>
  </si>
  <si>
    <t>BPLO 761</t>
  </si>
  <si>
    <t>GAS, OIL &amp; LUBRICANTS</t>
  </si>
  <si>
    <t>BPLO774</t>
  </si>
  <si>
    <t>BPLO 821</t>
  </si>
  <si>
    <t>R&amp;M OF IT EQPT</t>
  </si>
  <si>
    <t>CO 221</t>
  </si>
  <si>
    <t>OFFICE EQUIPMENT</t>
  </si>
  <si>
    <t>CO 223</t>
  </si>
  <si>
    <t>IT EQUIPMENT</t>
  </si>
  <si>
    <t>MAO 755</t>
  </si>
  <si>
    <t>MAO 765</t>
  </si>
  <si>
    <t>MAO 221</t>
  </si>
  <si>
    <t xml:space="preserve">Office Equipment </t>
  </si>
  <si>
    <t>MAO 821</t>
  </si>
  <si>
    <t>Office Equipment Repair</t>
  </si>
  <si>
    <t>MAO 773</t>
  </si>
  <si>
    <t>Telephone Expenses-Mobile</t>
  </si>
  <si>
    <t>MAO 772</t>
  </si>
  <si>
    <t>Telephone Expenses-Landline</t>
  </si>
  <si>
    <t>MAO 969</t>
  </si>
  <si>
    <t>General Revision (Materials/ Supplies, Services, and Meals &amp; Snacks )</t>
  </si>
  <si>
    <t>MPDC-755</t>
  </si>
  <si>
    <r>
      <t xml:space="preserve"> </t>
    </r>
    <r>
      <rPr>
        <sz val="10"/>
        <color indexed="8"/>
        <rFont val="Calibri"/>
        <family val="2"/>
      </rPr>
      <t>Office Supplies</t>
    </r>
  </si>
  <si>
    <t>MPDC 761</t>
  </si>
  <si>
    <t xml:space="preserve"> Gas,Oil &amp; Lubricant</t>
  </si>
  <si>
    <t>MPDC-765</t>
  </si>
  <si>
    <r>
      <t xml:space="preserve"> </t>
    </r>
    <r>
      <rPr>
        <sz val="10"/>
        <color indexed="8"/>
        <rFont val="Calibri"/>
        <family val="2"/>
      </rPr>
      <t>Other Supplies</t>
    </r>
  </si>
  <si>
    <t>MPDC-766</t>
  </si>
  <si>
    <t>MPDC 772</t>
  </si>
  <si>
    <t>Telephone Expenses</t>
  </si>
  <si>
    <t>MPDC 773</t>
  </si>
  <si>
    <t>Mobile Expenses</t>
  </si>
  <si>
    <t>MPDC 821</t>
  </si>
  <si>
    <r>
      <t>S</t>
    </r>
    <r>
      <rPr>
        <sz val="10"/>
        <color indexed="8"/>
        <rFont val="Calibri"/>
        <family val="2"/>
      </rPr>
      <t>Repair &amp; Maint. (Office Eqpmt.)</t>
    </r>
  </si>
  <si>
    <t>MPDC 221</t>
  </si>
  <si>
    <r>
      <t>S</t>
    </r>
    <r>
      <rPr>
        <sz val="10"/>
        <color indexed="8"/>
        <rFont val="Calibri"/>
        <family val="2"/>
      </rPr>
      <t>Office Equipment</t>
    </r>
  </si>
  <si>
    <t>CLUP 969</t>
  </si>
  <si>
    <t>Meals &amp; Snacks</t>
  </si>
  <si>
    <t>BAC 751</t>
  </si>
  <si>
    <t>BAC 753</t>
  </si>
  <si>
    <t>Training Expenses (Meals &amp; Snacks)</t>
  </si>
  <si>
    <t>BAC 755</t>
  </si>
  <si>
    <t>BAC 744</t>
  </si>
  <si>
    <t>Internet Service</t>
  </si>
  <si>
    <t>BAC 786</t>
  </si>
  <si>
    <t>Newspaper subscription</t>
  </si>
  <si>
    <t>1. Office supplies</t>
  </si>
  <si>
    <t>Telephone Expense</t>
  </si>
  <si>
    <t>Mobile Telephone Expense</t>
  </si>
  <si>
    <t xml:space="preserve"> Supplies &amp; mats forRepair and Maintenance of Office Equipment</t>
  </si>
  <si>
    <t>Supplies &amp; mats for Repair &amp; Maintenance of Watercraft</t>
  </si>
  <si>
    <t>Training &amp; Seminars</t>
  </si>
  <si>
    <t>Supplies &amp; mats for Repair &amp; Maintenance of Motor vehicle</t>
  </si>
  <si>
    <t>(CPU, Chairs, Printer, CP)</t>
  </si>
  <si>
    <t>Supplies/ Meals and Snacks, Tokens, van hire/lodging</t>
  </si>
  <si>
    <t>Fishery Development Program</t>
  </si>
  <si>
    <t>1. Dev't &amp; Mngt of Fish Sanctuary</t>
  </si>
  <si>
    <t>a. Gasoline &amp; Lubricants-Patrol Boat, buoys, Motor engine-PB, training supplies &amp; meals, lodging, supplies for patrolling ( Two-way Radio, cellphone, etc)</t>
  </si>
  <si>
    <t>b. Electric Bill of Guard House</t>
  </si>
  <si>
    <t>a.Supplies &amp; materials for livelihood projects; fishing gears (net, etc), sibiran (plywood, nails, paint,etc), livestock (swine,goat),Tilapia breeder</t>
  </si>
  <si>
    <t>1.Organic Agriculture &amp; Eco Park Establishment</t>
  </si>
  <si>
    <t>a. Supplies &amp; materials for production of Organic products  &amp; construction of different facilities ( trays, screen, molasses,  seeds, chb, cement,PVC, water pump,electric bill, etc.)</t>
  </si>
  <si>
    <t>2. Procurement of seeds &amp; other inputs (HVCDP)</t>
  </si>
  <si>
    <r>
      <t xml:space="preserve">a. </t>
    </r>
    <r>
      <rPr>
        <sz val="10"/>
        <color indexed="8"/>
        <rFont val="Calibri"/>
        <family val="2"/>
      </rPr>
      <t>Seeds, fertilizers, Knapsack Sprayers, Drum &amp; Hose, etc.</t>
    </r>
  </si>
  <si>
    <t>3. Procurement of seeds &amp; other inputs (Rice)</t>
  </si>
  <si>
    <t>a. seeds, fertilizers, Knapsack Sprayers, Drum &amp; Hose, etc.</t>
  </si>
  <si>
    <t>4.Procurement of seeds &amp; other Inputs (Corn &amp; Cassava.)</t>
  </si>
  <si>
    <t>Purchase of seeds/cuttings, fertilizer, Knapsack sprayer, etc.</t>
  </si>
  <si>
    <t>5. Livestock Production</t>
  </si>
  <si>
    <t>a. Purchase of Veterinary Drugs &amp; other supplies, LN2, meals  &amp; lodging .</t>
  </si>
  <si>
    <t>6. Livelihood Projects</t>
  </si>
  <si>
    <t>a.Supplies &amp; materials for product dev't/ livelihood project (chicken,goat, bottles, sewing machine, steamer, pressure cooker,cloth, etc.)</t>
  </si>
  <si>
    <t>7. Monitoring /Hauling/project operations</t>
  </si>
  <si>
    <t>8.Other Agri.Dev't Activities</t>
  </si>
  <si>
    <t>a. 4-H activities</t>
  </si>
  <si>
    <t>a.  meals &amp; snacks, supplies &amp; mats for youth camp, &amp; prizes &amp; tokens</t>
  </si>
  <si>
    <t>b. RIC</t>
  </si>
  <si>
    <t>a. Meals &amp; snacks, supplies &amp; mats for FAITH Garden contest &amp; nutrition class &amp; prizes &amp; tokens</t>
  </si>
  <si>
    <t>c. Farmers Association</t>
  </si>
  <si>
    <t>a.  meals &amp; snacks, and other supplies, bus hire, tables &amp; chairs rentals, sound system</t>
  </si>
  <si>
    <t>Participation to Agri-Trade Fairs</t>
  </si>
  <si>
    <t>a. Meals &amp; Snacks, supplies &amp; mats for the construction of Agri-booth, bus hire, etc.</t>
  </si>
  <si>
    <t>9. Participation to Agri-Trade Fairs</t>
  </si>
  <si>
    <t>a. Meals &amp; snacks, supplies &amp; materials for the  construction of agri-booth, bus hire, etc.</t>
  </si>
  <si>
    <t>MS-753</t>
  </si>
  <si>
    <t>MS-755</t>
  </si>
  <si>
    <t>MS-765</t>
  </si>
  <si>
    <t>Other  Supplies</t>
  </si>
  <si>
    <t>MS-766</t>
  </si>
  <si>
    <t>MS-772</t>
  </si>
  <si>
    <t>Telephone-Landline Expenses</t>
  </si>
  <si>
    <t>MS-773</t>
  </si>
  <si>
    <t>MS-774</t>
  </si>
  <si>
    <t xml:space="preserve">Internet Expenses </t>
  </si>
  <si>
    <t>MS-775</t>
  </si>
  <si>
    <t>Subscription-CATV</t>
  </si>
  <si>
    <t>MS-821</t>
  </si>
  <si>
    <t>R &amp; M Office Equipment</t>
  </si>
  <si>
    <t>MS-221</t>
  </si>
  <si>
    <t>Furniture &amp; Fixture</t>
  </si>
  <si>
    <t>4Ps-969</t>
  </si>
  <si>
    <t>Pantawid Program</t>
  </si>
  <si>
    <t>Gas &amp; Lubricants</t>
  </si>
  <si>
    <t>Lodging</t>
  </si>
  <si>
    <t>SCW-969</t>
  </si>
  <si>
    <t>Senior Citizen's Welfare Program</t>
  </si>
  <si>
    <t>Office Equipmet</t>
  </si>
  <si>
    <t>Hiring of Sound System</t>
  </si>
  <si>
    <t>YW-969</t>
  </si>
  <si>
    <t>Youth Welfare</t>
  </si>
  <si>
    <t>PW 969</t>
  </si>
  <si>
    <t>PWD'S Welfare</t>
  </si>
  <si>
    <t>CW-969</t>
  </si>
  <si>
    <t>Children's Welfare Program</t>
  </si>
  <si>
    <t>WW-969</t>
  </si>
  <si>
    <t>Women's Welfare Program</t>
  </si>
  <si>
    <t>Hiring Sound System</t>
  </si>
  <si>
    <t>Drum &amp; Lyre</t>
  </si>
  <si>
    <t>N-969</t>
  </si>
  <si>
    <t>Nutrition Program</t>
  </si>
  <si>
    <t>MCR755</t>
  </si>
  <si>
    <t>Xerox copier toner</t>
  </si>
  <si>
    <t>MCR765</t>
  </si>
  <si>
    <t>Civil Registry Forms</t>
  </si>
  <si>
    <t>Bookbinding of civil registry documents     MCR</t>
  </si>
  <si>
    <t>Water Expenses-bottled water</t>
  </si>
  <si>
    <t>MCR772</t>
  </si>
  <si>
    <t>MCR773</t>
  </si>
  <si>
    <t>MCR774</t>
  </si>
  <si>
    <t>MCR821</t>
  </si>
  <si>
    <t>Repairs &amp; Maintenance</t>
  </si>
  <si>
    <t>(Office Equipment)</t>
  </si>
  <si>
    <t>MCR221</t>
  </si>
  <si>
    <t>MCR 751</t>
  </si>
  <si>
    <t>Hiring of Vehicle</t>
  </si>
  <si>
    <t>MCR969</t>
  </si>
  <si>
    <t>CIVIL  RITES expenses</t>
  </si>
  <si>
    <t>MHO- 753</t>
  </si>
  <si>
    <t>CONDUCT TRAINING &amp; SEMINAR</t>
  </si>
  <si>
    <t>A. MEALS &amp; SNACKS</t>
  </si>
  <si>
    <t>MHO-755</t>
  </si>
  <si>
    <t>DELIVERY OF OFFICE SUPPLIES</t>
  </si>
  <si>
    <t>A. OFFICE SUPPLIES</t>
  </si>
  <si>
    <t>MHO-759</t>
  </si>
  <si>
    <t>DELIVERY OF DRUGS AND MEDICAL SUPPLIES</t>
  </si>
  <si>
    <t>A. MEDICINES</t>
  </si>
  <si>
    <t>B. PURCHASE OF TB DRUGS</t>
  </si>
  <si>
    <t>MHO-765</t>
  </si>
  <si>
    <t>DELIVERY OF OTHER SUPPLIES</t>
  </si>
  <si>
    <t>A. JANITORIAL SUPPLIES</t>
  </si>
  <si>
    <t>B. OTHER SUPPLIES</t>
  </si>
  <si>
    <t>c. MEDICAL SUPPLIES</t>
  </si>
  <si>
    <t>MHO-761</t>
  </si>
  <si>
    <t>Gas, Oil &amp; Lubricants</t>
  </si>
  <si>
    <t>MHO-766</t>
  </si>
  <si>
    <t>WATER SUPPLY</t>
  </si>
  <si>
    <t>A. PURIFIED DRINKING WATER</t>
  </si>
  <si>
    <t>B. WATER EXPENSES</t>
  </si>
  <si>
    <t>MHO-772</t>
  </si>
  <si>
    <t>TELEPHONE CONNECTION SERVICES</t>
  </si>
  <si>
    <t>MHO-773</t>
  </si>
  <si>
    <t>MOBILE EXPENSES</t>
  </si>
  <si>
    <t>MHO-774</t>
  </si>
  <si>
    <t>INTERNET CONNECTION</t>
  </si>
  <si>
    <t>MHO-775</t>
  </si>
  <si>
    <t>Cable, Satellite Expenses</t>
  </si>
  <si>
    <t>MHO-811</t>
  </si>
  <si>
    <t>OFFICE BUILDING MAINTENACE</t>
  </si>
  <si>
    <t>S&amp;D of Construction Materials (Labor &amp; Materials)</t>
  </si>
  <si>
    <t>MHO-821</t>
  </si>
  <si>
    <t>REPAIR AND MAINTENANCE</t>
  </si>
  <si>
    <t>OFFICE EQUIPMENT MAINTENANCE</t>
  </si>
  <si>
    <t>MHO-221</t>
  </si>
  <si>
    <t>CAPITAL OUTLAY</t>
  </si>
  <si>
    <t>MEDICAL EQUIPMENT</t>
  </si>
  <si>
    <t>MHO - 969</t>
  </si>
  <si>
    <t>OTHER MODE</t>
  </si>
  <si>
    <t>A. IEC ON LEPROSY CONTROL</t>
  </si>
  <si>
    <t>PROGRAM &amp; CASE</t>
  </si>
  <si>
    <t>FINDING KILATIS KUTIS</t>
  </si>
  <si>
    <t>B. IEC ON HIV - AIDS</t>
  </si>
  <si>
    <t>C. CERVICAL CANCER</t>
  </si>
  <si>
    <t>DETECTION AND PREVENTION</t>
  </si>
  <si>
    <t>&gt; PURCHASE OF SUPPLIES</t>
  </si>
  <si>
    <t>D. CAMPAIGN ON SANITATION</t>
  </si>
  <si>
    <t>E. BLOOD DONATION ACTIVITY</t>
  </si>
  <si>
    <t>&gt; MEALS &amp; SNACKS</t>
  </si>
  <si>
    <t>F. MEDICAL MISSION ACTIVITY</t>
  </si>
  <si>
    <t>&gt; MEALS AND SNACKS</t>
  </si>
  <si>
    <t>&gt; HIRING OF TRANSPORTATION</t>
  </si>
  <si>
    <t>&gt;HIRING OF SERVICES</t>
  </si>
  <si>
    <t>G. IEC ON NEWBORN SCREENING</t>
  </si>
  <si>
    <t>&gt; PURCHASE OF NBS FILTER KIT</t>
  </si>
  <si>
    <t>H. HEALTH EDUCATION CAMPAIGN</t>
  </si>
  <si>
    <t>I. DENTAL PROGRAM</t>
  </si>
  <si>
    <t xml:space="preserve">J. DENGUE CONTROL PROGRAM </t>
  </si>
  <si>
    <t>TB DOTS - 1</t>
  </si>
  <si>
    <t>PURCHASE OF TB DRUGS</t>
  </si>
  <si>
    <t>A. CAT2 &amp; TB IN CHILDREN</t>
  </si>
  <si>
    <t>B. PURCHASE OF LAB. SUPPLIES</t>
  </si>
  <si>
    <t>C. PURCHASE OF OFFICE EQUIPMENT</t>
  </si>
  <si>
    <t>MCP- 1</t>
  </si>
  <si>
    <t>DELIVERY OF MEDICINES</t>
  </si>
  <si>
    <t>AND MEDICAL SUPPLIES</t>
  </si>
  <si>
    <t>A. NBS FILTER KIT</t>
  </si>
  <si>
    <t>B. MEDICINES</t>
  </si>
  <si>
    <t>C. MEDICINES</t>
  </si>
  <si>
    <t>PCB1-1</t>
  </si>
  <si>
    <t>DELIVERY OF MEDICAL</t>
  </si>
  <si>
    <t>AND OFFICE EQUIPMENT</t>
  </si>
  <si>
    <t>A. OFFICE EQUIPMENT</t>
  </si>
  <si>
    <t>B. MEDICAL EQUIPMENT</t>
  </si>
  <si>
    <t>PCB1-2</t>
  </si>
  <si>
    <t>RISO PRINTING OF FORMS</t>
  </si>
  <si>
    <t>MEO 755</t>
  </si>
  <si>
    <t>MEO766</t>
  </si>
  <si>
    <t>MEO821</t>
  </si>
  <si>
    <t>Repair and Maintenance</t>
  </si>
  <si>
    <t>MEO772</t>
  </si>
  <si>
    <t>Telephone landline</t>
  </si>
  <si>
    <t>MEO773</t>
  </si>
  <si>
    <t>Telephone Mobile</t>
  </si>
  <si>
    <t>MEO774</t>
  </si>
  <si>
    <t>Internet expenses</t>
  </si>
  <si>
    <t>MEO 221</t>
  </si>
  <si>
    <t>.</t>
  </si>
  <si>
    <t xml:space="preserve">Office equipment </t>
  </si>
  <si>
    <t>OTHER MOOE : Solid Waste Management Program expenses</t>
  </si>
  <si>
    <t>a. Regular Meetings/IEC Materials</t>
  </si>
  <si>
    <t>Meals &amp; Snacks/Supplies/Tarpaulin</t>
  </si>
  <si>
    <t>b. Equipment/Parts/Supplies</t>
  </si>
  <si>
    <t>Planned Amount:  P199,000.00</t>
  </si>
  <si>
    <t>SB-751</t>
  </si>
  <si>
    <t>SB-755</t>
  </si>
  <si>
    <t>SB-761</t>
  </si>
  <si>
    <t>Gas, oil &amp; lubricants</t>
  </si>
  <si>
    <t>SB-765</t>
  </si>
  <si>
    <t xml:space="preserve">     a. achievement ring</t>
  </si>
  <si>
    <t xml:space="preserve">     b. other supplies</t>
  </si>
  <si>
    <t>SB-766</t>
  </si>
  <si>
    <t>Water expenses</t>
  </si>
  <si>
    <t>SB-771</t>
  </si>
  <si>
    <t>Postage &amp; Deliveries</t>
  </si>
  <si>
    <t>SB-772</t>
  </si>
  <si>
    <t>SB-773</t>
  </si>
  <si>
    <t>Telephone Expenses-mobile</t>
  </si>
  <si>
    <t>SB-783</t>
  </si>
  <si>
    <t xml:space="preserve">   a. food/snacks-office guests</t>
  </si>
  <si>
    <t xml:space="preserve">    b.   food/snacks-committee hearing</t>
  </si>
  <si>
    <t>SB-786</t>
  </si>
  <si>
    <t>Subscription Expenses-Official Gazette</t>
  </si>
  <si>
    <t>SB-821</t>
  </si>
  <si>
    <t>Repairs and Maintenance-Office Eqpt.</t>
  </si>
  <si>
    <t>SB-841</t>
  </si>
  <si>
    <t>Repairs and Maintenance-motor v.</t>
  </si>
  <si>
    <t>Office Supplies-GTFRB Stickers</t>
  </si>
  <si>
    <t>SB-221</t>
  </si>
  <si>
    <t>Computer Laptop</t>
  </si>
  <si>
    <t>Cabinet</t>
  </si>
  <si>
    <t>SB Sec.755</t>
  </si>
  <si>
    <t>SB Sec.761</t>
  </si>
  <si>
    <t>SB Sec.765</t>
  </si>
  <si>
    <t xml:space="preserve">     a. envelope with logo print</t>
  </si>
  <si>
    <t xml:space="preserve">     b. mineral water</t>
  </si>
  <si>
    <t xml:space="preserve">     d. digital/tape recorder</t>
  </si>
  <si>
    <t>SB Sec.771</t>
  </si>
  <si>
    <t>Postage</t>
  </si>
  <si>
    <t>SB Sec.772</t>
  </si>
  <si>
    <t>Telephone Expenses-landline</t>
  </si>
  <si>
    <t>SB Sec.773</t>
  </si>
  <si>
    <t>SB Sec.774</t>
  </si>
  <si>
    <t>SB Sec.795</t>
  </si>
  <si>
    <t>Gen. Services</t>
  </si>
  <si>
    <t>SB Sec.821</t>
  </si>
  <si>
    <t>Repairs and Maintenance-office eqpt.</t>
  </si>
  <si>
    <t>SB Sec.841</t>
  </si>
  <si>
    <t>Repairs and Maintenance-motor</t>
  </si>
  <si>
    <t>SB Sec.221</t>
  </si>
  <si>
    <t>S&amp;D of Communication Equipment</t>
  </si>
  <si>
    <t>S&amp;D of Office Equipment-Laptop</t>
  </si>
  <si>
    <t>SB Sec.969</t>
  </si>
  <si>
    <t>Codification of Ordinances-Office Supplies</t>
  </si>
  <si>
    <t>OMA-755</t>
  </si>
  <si>
    <t>OMA-765</t>
  </si>
  <si>
    <t>OMA-766</t>
  </si>
  <si>
    <t>Water Expenses - purified</t>
  </si>
  <si>
    <t>drinking water</t>
  </si>
  <si>
    <t>OMA -772</t>
  </si>
  <si>
    <t>Telephone Expenses - Landline</t>
  </si>
  <si>
    <t>OMA-774</t>
  </si>
  <si>
    <t>Internet</t>
  </si>
  <si>
    <t>OMA-792</t>
  </si>
  <si>
    <t>Auditing Services (Office Supplies)</t>
  </si>
  <si>
    <t>OMA-821</t>
  </si>
  <si>
    <t>Repair &amp; Maint. - Office Equipment</t>
  </si>
  <si>
    <t>OMA-221</t>
  </si>
  <si>
    <t>OMA-773</t>
  </si>
  <si>
    <t>FOR THE YEAR 2016</t>
  </si>
  <si>
    <t>Planned Amount:P</t>
  </si>
  <si>
    <t>Department/ Office: eCenter /Mayor's Office</t>
  </si>
  <si>
    <t xml:space="preserve">Planned Amount P </t>
  </si>
  <si>
    <t>Page ____1____of__3_____ pages</t>
  </si>
  <si>
    <t>Page ____2____of__3_____ pages</t>
  </si>
  <si>
    <t>Page ____3____of___3_____ pages</t>
  </si>
  <si>
    <t>Municipal Agriculturist</t>
  </si>
  <si>
    <t>Agri- 765</t>
  </si>
  <si>
    <t>Agri -755</t>
  </si>
  <si>
    <t>Agri-773</t>
  </si>
  <si>
    <t>Agri-774</t>
  </si>
  <si>
    <t>Agri-775</t>
  </si>
  <si>
    <t>Agri-811</t>
  </si>
  <si>
    <t>Agri-844</t>
  </si>
  <si>
    <t>Agri-753</t>
  </si>
  <si>
    <t>Agri-221</t>
  </si>
  <si>
    <t>Agri-969</t>
  </si>
  <si>
    <t>MBO-755</t>
  </si>
  <si>
    <t>MBO-765</t>
  </si>
  <si>
    <t>MBO-766</t>
  </si>
  <si>
    <t>MBO-772</t>
  </si>
  <si>
    <t>MBO-773</t>
  </si>
  <si>
    <t>Telephone Expenses - Mobile</t>
  </si>
  <si>
    <t>MBO-821</t>
  </si>
  <si>
    <t xml:space="preserve">Repair &amp; Maintenance </t>
  </si>
  <si>
    <t>MBO-221</t>
  </si>
  <si>
    <t>SEF- 1</t>
  </si>
  <si>
    <t>Water Expense (District Office)</t>
  </si>
  <si>
    <t>SEF- 2</t>
  </si>
  <si>
    <t>Water Expense (DGES)</t>
  </si>
  <si>
    <t>SEF- 3</t>
  </si>
  <si>
    <t>Water Expense (DGMES)</t>
  </si>
  <si>
    <t>SEF- 4</t>
  </si>
  <si>
    <t>Electricity Expense (District Office)</t>
  </si>
  <si>
    <t>SEF- 5</t>
  </si>
  <si>
    <t>Electricity Expense (DGEES)</t>
  </si>
  <si>
    <t>SEF- 6</t>
  </si>
  <si>
    <t>Electricity Expense (GMES)</t>
  </si>
  <si>
    <t>SEF- 7</t>
  </si>
  <si>
    <t>Electricity Expense (GES)</t>
  </si>
  <si>
    <t>SEF- 8</t>
  </si>
  <si>
    <t>Internet Services (District Office)</t>
  </si>
  <si>
    <t>SEF- 9</t>
  </si>
  <si>
    <t>Telephone/ Cellphone Expense (District Office)</t>
  </si>
  <si>
    <t>SEF- 10</t>
  </si>
  <si>
    <t>Office/ School Supplies (District Office)</t>
  </si>
  <si>
    <t>SEF- 11</t>
  </si>
  <si>
    <t>Office/ School Supplies (GES)</t>
  </si>
  <si>
    <t>-</t>
  </si>
  <si>
    <t>SEF- 12</t>
  </si>
  <si>
    <t>SEF- 13</t>
  </si>
  <si>
    <t>SEF- 14</t>
  </si>
  <si>
    <t>SEF- 15</t>
  </si>
  <si>
    <t>SEF- 16</t>
  </si>
  <si>
    <t>SEF- 17</t>
  </si>
  <si>
    <t>SEF- 18</t>
  </si>
  <si>
    <t>Office Supplies/ Testing Materials ( for 25 schools of Guinay. District)</t>
  </si>
  <si>
    <t>Photocopy of Module (ALS) EASE (Guinay. District)</t>
  </si>
  <si>
    <t>Photocopy of Module (ALS) EASE (Secondary School)</t>
  </si>
  <si>
    <t>Repair and Improvement of Office/ School (Guinay. District)</t>
  </si>
  <si>
    <t>Repair and Improvement of Office/ School (GMES)</t>
  </si>
  <si>
    <t>SEF- 19</t>
  </si>
  <si>
    <t>School Site Titling (Sta. Cruz ES/ Dungawan Central ES/ Dung. NHS)</t>
  </si>
  <si>
    <t>SEF- 20</t>
  </si>
  <si>
    <t>SEF- 21</t>
  </si>
  <si>
    <t>SEF- 22</t>
  </si>
  <si>
    <t>SEF- 23</t>
  </si>
  <si>
    <t>SEF- 24</t>
  </si>
  <si>
    <t>SEF- 25</t>
  </si>
  <si>
    <t>SEF- 26</t>
  </si>
  <si>
    <t>SEF- 27</t>
  </si>
  <si>
    <t>SEF- 28</t>
  </si>
  <si>
    <t>Procurement of Sport Equipment (Guinay. District)</t>
  </si>
  <si>
    <t>Procurement of SHS Equipment (Aloneros Senior HS)</t>
  </si>
  <si>
    <t>Procurement of Office Equipment (Guinay. District)</t>
  </si>
  <si>
    <t>Procurement of ALS Instructional Equipment/Materials (Guinay. District)</t>
  </si>
  <si>
    <t>Procurement of Printer (Guinay. District)</t>
  </si>
  <si>
    <t>SEF- 29</t>
  </si>
  <si>
    <t>SEF- 30</t>
  </si>
  <si>
    <t>SEF- 31</t>
  </si>
  <si>
    <t>SPED GASP (Guinayangan)</t>
  </si>
  <si>
    <t>SEF- 32</t>
  </si>
  <si>
    <t>Gayang School Paper Conference (Guinay. District)</t>
  </si>
  <si>
    <t>SEF- 33</t>
  </si>
  <si>
    <t>Christmas Cantata (Guinay. District)</t>
  </si>
  <si>
    <t>SEF- 34</t>
  </si>
  <si>
    <t>Subsidy to SPED Program (Guinay. District)</t>
  </si>
  <si>
    <t>Congressional Meet (Food, Supplies, Matls.)</t>
  </si>
  <si>
    <t>Palarong Bayan (Food, supplies, Materials)</t>
  </si>
  <si>
    <t xml:space="preserve">Prorate Congressiomal Meet </t>
  </si>
  <si>
    <t>Planned Amount:  P1,260,100.00</t>
  </si>
  <si>
    <t>Attendance to Training/ Conference Expenses and Travelling Allowance (Guinay. District School Heads)</t>
  </si>
  <si>
    <t>Attendance to Academic &amp; Non-Academic Contest (Elem.) (Guinay. District ES) Transpo.</t>
  </si>
  <si>
    <t>Attendance to Quiz Bee/ Contest Participation (Guinay. District Secondary School) Transpo</t>
  </si>
  <si>
    <t>SEF</t>
  </si>
  <si>
    <t>(Sgd.) CESAR J. ISAAC, III</t>
  </si>
  <si>
    <t>(Sgd.) ARNEL B. PUNO</t>
  </si>
  <si>
    <t>(Sgd.) DELTA D. PUJALTE</t>
  </si>
  <si>
    <t>(Sgd.) ZOILA A. PURIO</t>
  </si>
  <si>
    <t>(Sgd.) RUSSELL C. NARTE</t>
  </si>
  <si>
    <t>(Sgd.) YOLANDA P. REGALADO</t>
  </si>
  <si>
    <t>(Sgd.) REXIE E. BRUSAS</t>
  </si>
  <si>
    <t>(Sgd.) NER B. ROSALES</t>
  </si>
  <si>
    <t>(Sgd.) CYNTHIA J. JUAREZ</t>
  </si>
  <si>
    <t>(Sgd.) BELINA O. ROSALES</t>
  </si>
  <si>
    <t>(Sgd.) GERARDO B. CLEOFE</t>
  </si>
  <si>
    <t>(Sgd.) ELOISA  O. PEREZ</t>
  </si>
  <si>
    <t>(Sgd.) ANNABEL T. ARDIENTE, MD</t>
  </si>
  <si>
    <t>(Sgd.) AMELIA V. BELLO</t>
  </si>
  <si>
    <t>(Sgd.) GREGORIA M. ARGUELLES</t>
  </si>
  <si>
    <t>(Sgd.) GRACE P. MACALINTAL</t>
  </si>
  <si>
    <t>(Sgd.) HELEN R. ESTERNON</t>
  </si>
  <si>
    <t xml:space="preserve"> EDUARDO C. CAMBRONERO</t>
  </si>
  <si>
    <t>FDP Form 4a - Supplemental Procurement Plan</t>
  </si>
  <si>
    <t>SUPPLEMENTAL PROCUREMENT PLAN</t>
  </si>
  <si>
    <t>FOR THE    1ST Quarter,   CY 2016</t>
  </si>
  <si>
    <t>Province, City or Municipality :_GUINAYANGAN, QUEZON____</t>
  </si>
  <si>
    <t xml:space="preserve">Department/ Office: </t>
  </si>
  <si>
    <t>Engineering Office (BUB Projects)</t>
  </si>
  <si>
    <t>Date Submitted:      January 2016</t>
  </si>
  <si>
    <t>BUB-1</t>
  </si>
  <si>
    <t xml:space="preserve">Concreting of Various Core Local Road Project </t>
  </si>
  <si>
    <t>BUB-2</t>
  </si>
  <si>
    <t>BUB-3</t>
  </si>
  <si>
    <t>Extension of Water Supply System Project</t>
  </si>
  <si>
    <t>BUB-4</t>
  </si>
  <si>
    <t>Construction of Small Diversion Dam</t>
  </si>
  <si>
    <t>BUB-5</t>
  </si>
  <si>
    <t>Installation of Water Supply System to various Schools</t>
  </si>
  <si>
    <t>DOE - 1</t>
  </si>
  <si>
    <t>Cadig Spring Development Project</t>
  </si>
  <si>
    <t>(Head of Department/Office)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</si>
</sst>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47">
    <font>
      <sz val="10"/>
      <name val="Arial"/>
      <family val="0"/>
    </font>
    <font>
      <sz val="12"/>
      <name val="Times New Roman"/>
      <family val="0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 style="hair"/>
      <top/>
      <bottom style="hair"/>
    </border>
    <border>
      <left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3" borderId="0" applyNumberFormat="0" applyBorder="0" applyAlignment="0" applyProtection="0"/>
    <xf numFmtId="0" fontId="6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0" fontId="2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24" borderId="0" xfId="0" applyNumberFormat="1" applyFont="1" applyFill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" fontId="21" fillId="24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4" fontId="21" fillId="24" borderId="10" xfId="0" applyNumberFormat="1" applyFont="1" applyFill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Fill="1" applyBorder="1" applyAlignment="1">
      <alignment/>
    </xf>
    <xf numFmtId="4" fontId="21" fillId="24" borderId="17" xfId="0" applyNumberFormat="1" applyFont="1" applyFill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4" fontId="21" fillId="24" borderId="19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/>
    </xf>
    <xf numFmtId="4" fontId="21" fillId="24" borderId="22" xfId="0" applyNumberFormat="1" applyFont="1" applyFill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4" fontId="0" fillId="24" borderId="23" xfId="42" applyNumberFormat="1" applyFont="1" applyFill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43" fontId="0" fillId="0" borderId="23" xfId="42" applyFont="1" applyBorder="1" applyAlignment="1">
      <alignment/>
    </xf>
    <xf numFmtId="0" fontId="0" fillId="0" borderId="23" xfId="0" applyFont="1" applyBorder="1" applyAlignment="1">
      <alignment horizontal="center"/>
    </xf>
    <xf numFmtId="43" fontId="0" fillId="0" borderId="23" xfId="42" applyFont="1" applyBorder="1" applyAlignment="1">
      <alignment horizontal="center"/>
    </xf>
    <xf numFmtId="4" fontId="23" fillId="24" borderId="23" xfId="42" applyNumberFormat="1" applyFont="1" applyFill="1" applyBorder="1" applyAlignment="1">
      <alignment horizontal="right"/>
    </xf>
    <xf numFmtId="4" fontId="21" fillId="24" borderId="23" xfId="42" applyNumberFormat="1" applyFont="1" applyFill="1" applyBorder="1" applyAlignment="1">
      <alignment horizontal="right"/>
    </xf>
    <xf numFmtId="0" fontId="21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horizontal="left"/>
    </xf>
    <xf numFmtId="43" fontId="21" fillId="0" borderId="23" xfId="42" applyFont="1" applyBorder="1" applyAlignment="1">
      <alignment/>
    </xf>
    <xf numFmtId="43" fontId="21" fillId="0" borderId="23" xfId="42" applyFont="1" applyBorder="1" applyAlignment="1">
      <alignment horizontal="center"/>
    </xf>
    <xf numFmtId="0" fontId="24" fillId="0" borderId="23" xfId="0" applyFont="1" applyBorder="1" applyAlignment="1">
      <alignment/>
    </xf>
    <xf numFmtId="0" fontId="21" fillId="0" borderId="23" xfId="0" applyFont="1" applyBorder="1" applyAlignment="1">
      <alignment/>
    </xf>
    <xf numFmtId="4" fontId="25" fillId="24" borderId="23" xfId="42" applyNumberFormat="1" applyFont="1" applyFill="1" applyBorder="1" applyAlignment="1">
      <alignment horizontal="right"/>
    </xf>
    <xf numFmtId="0" fontId="24" fillId="0" borderId="12" xfId="0" applyFont="1" applyBorder="1" applyAlignment="1">
      <alignment/>
    </xf>
    <xf numFmtId="4" fontId="24" fillId="24" borderId="12" xfId="0" applyNumberFormat="1" applyFont="1" applyFill="1" applyBorder="1" applyAlignment="1">
      <alignment/>
    </xf>
    <xf numFmtId="0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1" fillId="0" borderId="20" xfId="0" applyFont="1" applyBorder="1" applyAlignment="1">
      <alignment/>
    </xf>
    <xf numFmtId="4" fontId="24" fillId="24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21" xfId="0" applyFont="1" applyBorder="1" applyAlignment="1">
      <alignment/>
    </xf>
    <xf numFmtId="0" fontId="24" fillId="0" borderId="18" xfId="0" applyFont="1" applyBorder="1" applyAlignment="1">
      <alignment/>
    </xf>
    <xf numFmtId="0" fontId="21" fillId="0" borderId="23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4" fillId="0" borderId="24" xfId="0" applyFont="1" applyBorder="1" applyAlignment="1">
      <alignment/>
    </xf>
    <xf numFmtId="0" fontId="21" fillId="0" borderId="19" xfId="0" applyFont="1" applyBorder="1" applyAlignment="1">
      <alignment/>
    </xf>
    <xf numFmtId="4" fontId="21" fillId="24" borderId="19" xfId="0" applyNumberFormat="1" applyFont="1" applyFill="1" applyBorder="1" applyAlignment="1">
      <alignment/>
    </xf>
    <xf numFmtId="0" fontId="21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2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3" fontId="5" fillId="0" borderId="23" xfId="42" applyFont="1" applyBorder="1" applyAlignment="1">
      <alignment/>
    </xf>
    <xf numFmtId="0" fontId="21" fillId="0" borderId="22" xfId="0" applyFont="1" applyBorder="1" applyAlignment="1">
      <alignment horizontal="center"/>
    </xf>
    <xf numFmtId="4" fontId="25" fillId="24" borderId="22" xfId="42" applyNumberFormat="1" applyFont="1" applyFill="1" applyBorder="1" applyAlignment="1">
      <alignment horizontal="right"/>
    </xf>
    <xf numFmtId="0" fontId="21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 horizontal="left"/>
    </xf>
    <xf numFmtId="43" fontId="21" fillId="0" borderId="22" xfId="42" applyFont="1" applyBorder="1" applyAlignment="1">
      <alignment/>
    </xf>
    <xf numFmtId="43" fontId="21" fillId="0" borderId="14" xfId="42" applyFont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8" fillId="0" borderId="23" xfId="0" applyFont="1" applyBorder="1" applyAlignment="1">
      <alignment/>
    </xf>
    <xf numFmtId="43" fontId="21" fillId="0" borderId="22" xfId="42" applyFont="1" applyBorder="1" applyAlignment="1">
      <alignment horizontal="center"/>
    </xf>
    <xf numFmtId="43" fontId="19" fillId="0" borderId="23" xfId="42" applyFont="1" applyBorder="1" applyAlignment="1">
      <alignment/>
    </xf>
    <xf numFmtId="0" fontId="0" fillId="0" borderId="23" xfId="0" applyFont="1" applyBorder="1" applyAlignment="1">
      <alignment/>
    </xf>
    <xf numFmtId="4" fontId="21" fillId="24" borderId="22" xfId="42" applyNumberFormat="1" applyFont="1" applyFill="1" applyBorder="1" applyAlignment="1">
      <alignment horizontal="right"/>
    </xf>
    <xf numFmtId="0" fontId="0" fillId="0" borderId="23" xfId="0" applyFont="1" applyBorder="1" applyAlignment="1">
      <alignment wrapText="1"/>
    </xf>
    <xf numFmtId="0" fontId="29" fillId="0" borderId="23" xfId="0" applyFont="1" applyBorder="1" applyAlignment="1">
      <alignment/>
    </xf>
    <xf numFmtId="0" fontId="22" fillId="0" borderId="23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43" fontId="29" fillId="0" borderId="23" xfId="42" applyFont="1" applyBorder="1" applyAlignment="1">
      <alignment/>
    </xf>
    <xf numFmtId="4" fontId="5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19" fillId="0" borderId="23" xfId="0" applyNumberFormat="1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43" fontId="19" fillId="0" borderId="23" xfId="42" applyFont="1" applyBorder="1" applyAlignment="1">
      <alignment horizontal="center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" fontId="25" fillId="24" borderId="0" xfId="42" applyNumberFormat="1" applyFont="1" applyFill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3" fontId="21" fillId="0" borderId="0" xfId="42" applyFont="1" applyBorder="1" applyAlignment="1">
      <alignment/>
    </xf>
    <xf numFmtId="43" fontId="21" fillId="0" borderId="0" xfId="42" applyFont="1" applyBorder="1" applyAlignment="1">
      <alignment horizontal="center"/>
    </xf>
    <xf numFmtId="43" fontId="21" fillId="0" borderId="24" xfId="42" applyFont="1" applyBorder="1" applyAlignment="1">
      <alignment horizontal="center"/>
    </xf>
    <xf numFmtId="0" fontId="30" fillId="24" borderId="25" xfId="0" applyFont="1" applyFill="1" applyBorder="1" applyAlignment="1">
      <alignment/>
    </xf>
    <xf numFmtId="0" fontId="31" fillId="24" borderId="25" xfId="0" applyFont="1" applyFill="1" applyBorder="1" applyAlignment="1">
      <alignment/>
    </xf>
    <xf numFmtId="43" fontId="31" fillId="24" borderId="25" xfId="42" applyFont="1" applyFill="1" applyBorder="1" applyAlignment="1">
      <alignment/>
    </xf>
    <xf numFmtId="0" fontId="31" fillId="0" borderId="25" xfId="0" applyFont="1" applyBorder="1" applyAlignment="1">
      <alignment/>
    </xf>
    <xf numFmtId="0" fontId="33" fillId="0" borderId="23" xfId="0" applyFont="1" applyBorder="1" applyAlignment="1">
      <alignment/>
    </xf>
    <xf numFmtId="4" fontId="33" fillId="24" borderId="23" xfId="0" applyNumberFormat="1" applyFont="1" applyFill="1" applyBorder="1" applyAlignment="1">
      <alignment/>
    </xf>
    <xf numFmtId="4" fontId="24" fillId="24" borderId="23" xfId="0" applyNumberFormat="1" applyFont="1" applyFill="1" applyBorder="1" applyAlignment="1">
      <alignment/>
    </xf>
    <xf numFmtId="43" fontId="24" fillId="0" borderId="0" xfId="0" applyNumberFormat="1" applyFont="1" applyBorder="1" applyAlignment="1">
      <alignment/>
    </xf>
    <xf numFmtId="43" fontId="24" fillId="0" borderId="24" xfId="0" applyNumberFormat="1" applyFont="1" applyBorder="1" applyAlignment="1">
      <alignment/>
    </xf>
    <xf numFmtId="43" fontId="0" fillId="0" borderId="0" xfId="0" applyNumberFormat="1" applyAlignment="1">
      <alignment/>
    </xf>
    <xf numFmtId="43" fontId="31" fillId="0" borderId="25" xfId="42" applyFont="1" applyBorder="1" applyAlignment="1">
      <alignment/>
    </xf>
    <xf numFmtId="43" fontId="31" fillId="0" borderId="25" xfId="42" applyFont="1" applyBorder="1" applyAlignment="1">
      <alignment horizontal="right"/>
    </xf>
    <xf numFmtId="4" fontId="31" fillId="0" borderId="25" xfId="0" applyNumberFormat="1" applyFont="1" applyBorder="1" applyAlignment="1">
      <alignment horizontal="right"/>
    </xf>
    <xf numFmtId="0" fontId="31" fillId="0" borderId="26" xfId="0" applyFont="1" applyBorder="1" applyAlignment="1">
      <alignment/>
    </xf>
    <xf numFmtId="4" fontId="31" fillId="0" borderId="26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22" fillId="0" borderId="23" xfId="42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4" fontId="28" fillId="0" borderId="27" xfId="0" applyNumberFormat="1" applyFont="1" applyBorder="1" applyAlignment="1">
      <alignment horizontal="right"/>
    </xf>
    <xf numFmtId="0" fontId="34" fillId="24" borderId="25" xfId="0" applyFont="1" applyFill="1" applyBorder="1" applyAlignment="1">
      <alignment horizontal="left"/>
    </xf>
    <xf numFmtId="0" fontId="31" fillId="24" borderId="25" xfId="0" applyFont="1" applyFill="1" applyBorder="1" applyAlignment="1">
      <alignment horizontal="left"/>
    </xf>
    <xf numFmtId="43" fontId="21" fillId="0" borderId="0" xfId="42" applyFont="1" applyAlignment="1">
      <alignment/>
    </xf>
    <xf numFmtId="0" fontId="21" fillId="24" borderId="0" xfId="0" applyFont="1" applyFill="1" applyBorder="1" applyAlignment="1">
      <alignment/>
    </xf>
    <xf numFmtId="4" fontId="21" fillId="24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0" xfId="0" applyBorder="1" applyAlignment="1">
      <alignment/>
    </xf>
    <xf numFmtId="0" fontId="21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25" xfId="0" applyFont="1" applyBorder="1" applyAlignment="1">
      <alignment/>
    </xf>
    <xf numFmtId="0" fontId="0" fillId="24" borderId="0" xfId="0" applyFill="1" applyAlignment="1">
      <alignment/>
    </xf>
    <xf numFmtId="0" fontId="37" fillId="0" borderId="0" xfId="0" applyFont="1" applyAlignment="1">
      <alignment/>
    </xf>
    <xf numFmtId="0" fontId="39" fillId="24" borderId="28" xfId="0" applyFont="1" applyFill="1" applyBorder="1" applyAlignment="1">
      <alignment horizontal="left"/>
    </xf>
    <xf numFmtId="0" fontId="39" fillId="24" borderId="29" xfId="0" applyFont="1" applyFill="1" applyBorder="1" applyAlignment="1">
      <alignment horizontal="left"/>
    </xf>
    <xf numFmtId="0" fontId="39" fillId="24" borderId="30" xfId="0" applyFont="1" applyFill="1" applyBorder="1" applyAlignment="1">
      <alignment horizontal="left"/>
    </xf>
    <xf numFmtId="0" fontId="39" fillId="24" borderId="29" xfId="0" applyFont="1" applyFill="1" applyBorder="1" applyAlignment="1">
      <alignment/>
    </xf>
    <xf numFmtId="4" fontId="39" fillId="24" borderId="30" xfId="0" applyNumberFormat="1" applyFont="1" applyFill="1" applyBorder="1" applyAlignment="1">
      <alignment horizontal="center"/>
    </xf>
    <xf numFmtId="0" fontId="39" fillId="24" borderId="31" xfId="0" applyFont="1" applyFill="1" applyBorder="1" applyAlignment="1">
      <alignment horizontal="left"/>
    </xf>
    <xf numFmtId="0" fontId="39" fillId="24" borderId="32" xfId="0" applyFont="1" applyFill="1" applyBorder="1" applyAlignment="1">
      <alignment horizontal="left"/>
    </xf>
    <xf numFmtId="0" fontId="39" fillId="24" borderId="33" xfId="0" applyFont="1" applyFill="1" applyBorder="1" applyAlignment="1">
      <alignment horizontal="left"/>
    </xf>
    <xf numFmtId="0" fontId="39" fillId="24" borderId="32" xfId="0" applyFont="1" applyFill="1" applyBorder="1" applyAlignment="1">
      <alignment/>
    </xf>
    <xf numFmtId="4" fontId="39" fillId="0" borderId="33" xfId="0" applyNumberFormat="1" applyFont="1" applyFill="1" applyBorder="1" applyAlignment="1">
      <alignment horizontal="center"/>
    </xf>
    <xf numFmtId="0" fontId="40" fillId="24" borderId="31" xfId="0" applyFont="1" applyFill="1" applyBorder="1" applyAlignment="1">
      <alignment horizontal="left"/>
    </xf>
    <xf numFmtId="0" fontId="40" fillId="24" borderId="32" xfId="0" applyFont="1" applyFill="1" applyBorder="1" applyAlignment="1">
      <alignment horizontal="left"/>
    </xf>
    <xf numFmtId="9" fontId="39" fillId="0" borderId="33" xfId="63" applyFont="1" applyFill="1" applyBorder="1" applyAlignment="1">
      <alignment horizontal="center"/>
    </xf>
    <xf numFmtId="0" fontId="37" fillId="24" borderId="0" xfId="0" applyFont="1" applyFill="1" applyAlignment="1">
      <alignment/>
    </xf>
    <xf numFmtId="0" fontId="22" fillId="0" borderId="34" xfId="0" applyFont="1" applyFill="1" applyBorder="1" applyAlignment="1">
      <alignment/>
    </xf>
    <xf numFmtId="4" fontId="22" fillId="0" borderId="25" xfId="0" applyNumberFormat="1" applyFont="1" applyBorder="1" applyAlignment="1">
      <alignment horizontal="right"/>
    </xf>
    <xf numFmtId="43" fontId="22" fillId="0" borderId="25" xfId="42" applyFont="1" applyBorder="1" applyAlignment="1">
      <alignment/>
    </xf>
    <xf numFmtId="4" fontId="22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22" fillId="0" borderId="25" xfId="42" applyFont="1" applyBorder="1" applyAlignment="1">
      <alignment horizontal="right"/>
    </xf>
    <xf numFmtId="43" fontId="22" fillId="0" borderId="25" xfId="42" applyFont="1" applyBorder="1" applyAlignment="1">
      <alignment horizontal="center"/>
    </xf>
    <xf numFmtId="4" fontId="22" fillId="0" borderId="25" xfId="0" applyNumberFormat="1" applyFont="1" applyBorder="1" applyAlignment="1">
      <alignment/>
    </xf>
    <xf numFmtId="0" fontId="22" fillId="24" borderId="25" xfId="0" applyFont="1" applyFill="1" applyBorder="1" applyAlignment="1">
      <alignment/>
    </xf>
    <xf numFmtId="0" fontId="22" fillId="0" borderId="25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6" xfId="0" applyFont="1" applyBorder="1" applyAlignment="1">
      <alignment/>
    </xf>
    <xf numFmtId="4" fontId="22" fillId="0" borderId="26" xfId="0" applyNumberFormat="1" applyFont="1" applyBorder="1" applyAlignment="1">
      <alignment horizontal="center"/>
    </xf>
    <xf numFmtId="0" fontId="22" fillId="0" borderId="25" xfId="0" applyFont="1" applyFill="1" applyBorder="1" applyAlignment="1">
      <alignment/>
    </xf>
    <xf numFmtId="43" fontId="21" fillId="0" borderId="23" xfId="42" applyFont="1" applyBorder="1" applyAlignment="1">
      <alignment/>
    </xf>
    <xf numFmtId="0" fontId="21" fillId="0" borderId="23" xfId="0" applyFont="1" applyBorder="1" applyAlignment="1">
      <alignment horizontal="center"/>
    </xf>
    <xf numFmtId="43" fontId="21" fillId="0" borderId="23" xfId="42" applyFont="1" applyBorder="1" applyAlignment="1">
      <alignment horizontal="center"/>
    </xf>
    <xf numFmtId="0" fontId="22" fillId="0" borderId="25" xfId="0" applyFont="1" applyBorder="1" applyAlignment="1">
      <alignment/>
    </xf>
    <xf numFmtId="4" fontId="22" fillId="0" borderId="25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43" fontId="21" fillId="0" borderId="14" xfId="0" applyNumberFormat="1" applyFont="1" applyBorder="1" applyAlignment="1">
      <alignment/>
    </xf>
    <xf numFmtId="0" fontId="31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4" fontId="32" fillId="0" borderId="23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3" fontId="0" fillId="0" borderId="23" xfId="42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4" fontId="32" fillId="0" borderId="23" xfId="0" applyNumberFormat="1" applyFont="1" applyBorder="1" applyAlignment="1">
      <alignment horizontal="right" vertical="center"/>
    </xf>
    <xf numFmtId="4" fontId="31" fillId="0" borderId="13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31" fillId="0" borderId="23" xfId="0" applyFont="1" applyBorder="1" applyAlignment="1">
      <alignment/>
    </xf>
    <xf numFmtId="0" fontId="31" fillId="24" borderId="23" xfId="0" applyFont="1" applyFill="1" applyBorder="1" applyAlignment="1">
      <alignment/>
    </xf>
    <xf numFmtId="43" fontId="31" fillId="24" borderId="23" xfId="42" applyFont="1" applyFill="1" applyBorder="1" applyAlignment="1">
      <alignment/>
    </xf>
    <xf numFmtId="0" fontId="31" fillId="0" borderId="23" xfId="0" applyFont="1" applyBorder="1" applyAlignment="1">
      <alignment wrapText="1"/>
    </xf>
    <xf numFmtId="43" fontId="31" fillId="0" borderId="23" xfId="42" applyFont="1" applyBorder="1" applyAlignment="1">
      <alignment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horizontal="left" vertical="center" wrapText="1"/>
    </xf>
    <xf numFmtId="3" fontId="22" fillId="0" borderId="25" xfId="0" applyNumberFormat="1" applyFont="1" applyBorder="1" applyAlignment="1">
      <alignment horizontal="right" vertical="center" wrapText="1"/>
    </xf>
    <xf numFmtId="43" fontId="22" fillId="0" borderId="25" xfId="42" applyFont="1" applyBorder="1" applyAlignment="1">
      <alignment horizontal="right" vertical="center"/>
    </xf>
    <xf numFmtId="43" fontId="22" fillId="0" borderId="25" xfId="42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/>
    </xf>
    <xf numFmtId="4" fontId="25" fillId="24" borderId="23" xfId="42" applyNumberFormat="1" applyFont="1" applyFill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23" xfId="0" applyNumberFormat="1" applyFont="1" applyBorder="1" applyAlignment="1">
      <alignment wrapText="1"/>
    </xf>
    <xf numFmtId="39" fontId="32" fillId="0" borderId="23" xfId="0" applyNumberFormat="1" applyFont="1" applyFill="1" applyBorder="1" applyAlignment="1" applyProtection="1">
      <alignment horizontal="left" vertical="center" wrapText="1"/>
      <protection/>
    </xf>
    <xf numFmtId="43" fontId="22" fillId="0" borderId="23" xfId="42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 shrinkToFit="1"/>
    </xf>
    <xf numFmtId="39" fontId="0" fillId="0" borderId="23" xfId="0" applyNumberFormat="1" applyFont="1" applyFill="1" applyBorder="1" applyAlignment="1" applyProtection="1">
      <alignment vertical="center" wrapText="1"/>
      <protection/>
    </xf>
    <xf numFmtId="0" fontId="29" fillId="0" borderId="23" xfId="0" applyFont="1" applyBorder="1" applyAlignment="1">
      <alignment wrapText="1"/>
    </xf>
    <xf numFmtId="39" fontId="31" fillId="0" borderId="23" xfId="0" applyNumberFormat="1" applyFont="1" applyFill="1" applyBorder="1" applyAlignment="1" applyProtection="1">
      <alignment horizontal="left" wrapText="1"/>
      <protection/>
    </xf>
    <xf numFmtId="0" fontId="0" fillId="0" borderId="23" xfId="0" applyNumberFormat="1" applyFont="1" applyBorder="1" applyAlignment="1">
      <alignment wrapText="1"/>
    </xf>
    <xf numFmtId="0" fontId="22" fillId="0" borderId="23" xfId="0" applyFont="1" applyFill="1" applyBorder="1" applyAlignment="1">
      <alignment horizontal="left" vertical="center" shrinkToFit="1"/>
    </xf>
    <xf numFmtId="0" fontId="29" fillId="0" borderId="23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center"/>
    </xf>
    <xf numFmtId="43" fontId="22" fillId="0" borderId="23" xfId="42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43" fontId="29" fillId="0" borderId="23" xfId="42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2" fillId="0" borderId="23" xfId="0" applyFont="1" applyFill="1" applyBorder="1" applyAlignment="1">
      <alignment wrapText="1"/>
    </xf>
    <xf numFmtId="4" fontId="22" fillId="24" borderId="23" xfId="42" applyNumberFormat="1" applyFont="1" applyFill="1" applyBorder="1" applyAlignment="1">
      <alignment wrapText="1"/>
    </xf>
    <xf numFmtId="0" fontId="29" fillId="0" borderId="23" xfId="0" applyFont="1" applyFill="1" applyBorder="1" applyAlignment="1">
      <alignment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3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43" fontId="22" fillId="0" borderId="23" xfId="42" applyFont="1" applyBorder="1" applyAlignment="1">
      <alignment/>
    </xf>
    <xf numFmtId="0" fontId="39" fillId="24" borderId="33" xfId="0" applyFont="1" applyFill="1" applyBorder="1" applyAlignment="1">
      <alignment horizontal="left"/>
    </xf>
    <xf numFmtId="43" fontId="22" fillId="0" borderId="25" xfId="42" applyFont="1" applyBorder="1" applyAlignment="1">
      <alignment horizontal="center"/>
    </xf>
    <xf numFmtId="43" fontId="22" fillId="0" borderId="25" xfId="42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43" fontId="22" fillId="0" borderId="25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wrapText="1"/>
    </xf>
    <xf numFmtId="0" fontId="22" fillId="0" borderId="23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left" vertical="center" wrapText="1"/>
    </xf>
    <xf numFmtId="4" fontId="22" fillId="0" borderId="23" xfId="0" applyNumberFormat="1" applyFont="1" applyBorder="1" applyAlignment="1">
      <alignment/>
    </xf>
    <xf numFmtId="43" fontId="22" fillId="0" borderId="23" xfId="42" applyFont="1" applyBorder="1" applyAlignment="1">
      <alignment/>
    </xf>
    <xf numFmtId="43" fontId="29" fillId="0" borderId="23" xfId="42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7" xfId="0" applyFont="1" applyBorder="1" applyAlignment="1">
      <alignment vertical="top" wrapText="1"/>
    </xf>
    <xf numFmtId="0" fontId="29" fillId="0" borderId="23" xfId="0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3" xfId="0" applyFont="1" applyBorder="1" applyAlignment="1">
      <alignment wrapText="1"/>
    </xf>
    <xf numFmtId="0" fontId="22" fillId="0" borderId="17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wrapText="1"/>
    </xf>
    <xf numFmtId="0" fontId="29" fillId="0" borderId="19" xfId="0" applyFont="1" applyBorder="1" applyAlignment="1">
      <alignment horizontal="center" vertical="center"/>
    </xf>
    <xf numFmtId="0" fontId="29" fillId="0" borderId="23" xfId="0" applyFont="1" applyBorder="1" applyAlignment="1">
      <alignment vertical="top" wrapText="1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wrapText="1"/>
    </xf>
    <xf numFmtId="0" fontId="22" fillId="0" borderId="23" xfId="0" applyFont="1" applyBorder="1" applyAlignment="1">
      <alignment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4" fontId="29" fillId="0" borderId="23" xfId="0" applyNumberFormat="1" applyFont="1" applyBorder="1" applyAlignment="1">
      <alignment/>
    </xf>
    <xf numFmtId="4" fontId="22" fillId="0" borderId="17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/>
    </xf>
    <xf numFmtId="4" fontId="22" fillId="0" borderId="23" xfId="0" applyNumberFormat="1" applyFont="1" applyBorder="1" applyAlignment="1">
      <alignment vertical="center"/>
    </xf>
    <xf numFmtId="43" fontId="22" fillId="0" borderId="23" xfId="42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23" xfId="0" applyFont="1" applyBorder="1" applyAlignment="1">
      <alignment horizontal="center" wrapText="1"/>
    </xf>
    <xf numFmtId="0" fontId="22" fillId="0" borderId="22" xfId="0" applyFont="1" applyBorder="1" applyAlignment="1">
      <alignment vertical="top" wrapText="1"/>
    </xf>
    <xf numFmtId="0" fontId="29" fillId="0" borderId="23" xfId="0" applyFont="1" applyBorder="1" applyAlignment="1">
      <alignment vertical="top"/>
    </xf>
    <xf numFmtId="0" fontId="22" fillId="0" borderId="22" xfId="0" applyFont="1" applyBorder="1" applyAlignment="1">
      <alignment/>
    </xf>
    <xf numFmtId="4" fontId="22" fillId="0" borderId="23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4" fontId="22" fillId="0" borderId="2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1" fillId="0" borderId="2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3" fontId="22" fillId="0" borderId="23" xfId="42" applyNumberFormat="1" applyFont="1" applyBorder="1" applyAlignment="1">
      <alignment/>
    </xf>
    <xf numFmtId="0" fontId="22" fillId="0" borderId="23" xfId="0" applyFont="1" applyBorder="1" applyAlignment="1">
      <alignment vertical="center"/>
    </xf>
    <xf numFmtId="0" fontId="22" fillId="0" borderId="25" xfId="0" applyFont="1" applyBorder="1" applyAlignment="1">
      <alignment horizontal="left" vertical="center" shrinkToFit="1"/>
    </xf>
    <xf numFmtId="0" fontId="31" fillId="24" borderId="25" xfId="0" applyFont="1" applyFill="1" applyBorder="1" applyAlignment="1">
      <alignment/>
    </xf>
    <xf numFmtId="0" fontId="22" fillId="24" borderId="26" xfId="0" applyFont="1" applyFill="1" applyBorder="1" applyAlignment="1">
      <alignment/>
    </xf>
    <xf numFmtId="0" fontId="31" fillId="0" borderId="25" xfId="0" applyFont="1" applyBorder="1" applyAlignment="1">
      <alignment/>
    </xf>
    <xf numFmtId="43" fontId="22" fillId="0" borderId="26" xfId="42" applyFont="1" applyBorder="1" applyAlignment="1">
      <alignment horizontal="center"/>
    </xf>
    <xf numFmtId="4" fontId="31" fillId="24" borderId="25" xfId="0" applyNumberFormat="1" applyFont="1" applyFill="1" applyBorder="1" applyAlignment="1">
      <alignment horizontal="right"/>
    </xf>
    <xf numFmtId="4" fontId="31" fillId="24" borderId="26" xfId="0" applyNumberFormat="1" applyFont="1" applyFill="1" applyBorder="1" applyAlignment="1">
      <alignment horizontal="right"/>
    </xf>
    <xf numFmtId="4" fontId="22" fillId="24" borderId="26" xfId="0" applyNumberFormat="1" applyFont="1" applyFill="1" applyBorder="1" applyAlignment="1">
      <alignment horizontal="right"/>
    </xf>
    <xf numFmtId="43" fontId="31" fillId="24" borderId="25" xfId="42" applyFont="1" applyFill="1" applyBorder="1" applyAlignment="1">
      <alignment horizontal="center"/>
    </xf>
    <xf numFmtId="43" fontId="31" fillId="24" borderId="25" xfId="42" applyFont="1" applyFill="1" applyBorder="1" applyAlignment="1">
      <alignment/>
    </xf>
    <xf numFmtId="43" fontId="31" fillId="0" borderId="25" xfId="42" applyFont="1" applyBorder="1" applyAlignment="1">
      <alignment/>
    </xf>
    <xf numFmtId="0" fontId="31" fillId="24" borderId="26" xfId="0" applyFont="1" applyFill="1" applyBorder="1" applyAlignment="1">
      <alignment/>
    </xf>
    <xf numFmtId="43" fontId="31" fillId="24" borderId="26" xfId="42" applyFont="1" applyFill="1" applyBorder="1" applyAlignment="1">
      <alignment/>
    </xf>
    <xf numFmtId="43" fontId="22" fillId="0" borderId="37" xfId="42" applyFont="1" applyBorder="1" applyAlignment="1">
      <alignment/>
    </xf>
    <xf numFmtId="4" fontId="21" fillId="24" borderId="23" xfId="0" applyNumberFormat="1" applyFont="1" applyFill="1" applyBorder="1" applyAlignment="1">
      <alignment/>
    </xf>
    <xf numFmtId="0" fontId="21" fillId="0" borderId="23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12" xfId="0" applyFont="1" applyBorder="1" applyAlignment="1">
      <alignment/>
    </xf>
    <xf numFmtId="4" fontId="23" fillId="24" borderId="23" xfId="42" applyNumberFormat="1" applyFont="1" applyFill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29" fillId="0" borderId="25" xfId="0" applyFont="1" applyBorder="1" applyAlignment="1">
      <alignment/>
    </xf>
    <xf numFmtId="4" fontId="25" fillId="24" borderId="23" xfId="42" applyNumberFormat="1" applyFont="1" applyFill="1" applyBorder="1" applyAlignment="1">
      <alignment horizontal="right"/>
    </xf>
    <xf numFmtId="0" fontId="21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horizontal="left"/>
    </xf>
    <xf numFmtId="4" fontId="21" fillId="24" borderId="23" xfId="42" applyNumberFormat="1" applyFont="1" applyFill="1" applyBorder="1" applyAlignment="1">
      <alignment horizontal="right"/>
    </xf>
    <xf numFmtId="43" fontId="22" fillId="0" borderId="25" xfId="42" applyFont="1" applyBorder="1" applyAlignment="1">
      <alignment horizontal="right"/>
    </xf>
    <xf numFmtId="0" fontId="31" fillId="0" borderId="26" xfId="0" applyFont="1" applyBorder="1" applyAlignment="1">
      <alignment wrapText="1"/>
    </xf>
    <xf numFmtId="0" fontId="31" fillId="0" borderId="38" xfId="0" applyFont="1" applyBorder="1" applyAlignment="1">
      <alignment wrapText="1"/>
    </xf>
    <xf numFmtId="0" fontId="22" fillId="0" borderId="23" xfId="0" applyFont="1" applyBorder="1" applyAlignment="1">
      <alignment vertical="top"/>
    </xf>
    <xf numFmtId="0" fontId="31" fillId="0" borderId="23" xfId="0" applyFont="1" applyBorder="1" applyAlignment="1">
      <alignment horizontal="center"/>
    </xf>
    <xf numFmtId="43" fontId="22" fillId="0" borderId="23" xfId="42" applyFont="1" applyBorder="1" applyAlignment="1">
      <alignment vertical="center"/>
    </xf>
    <xf numFmtId="0" fontId="21" fillId="0" borderId="12" xfId="0" applyNumberFormat="1" applyFont="1" applyBorder="1" applyAlignment="1">
      <alignment horizontal="right"/>
    </xf>
    <xf numFmtId="43" fontId="21" fillId="0" borderId="12" xfId="42" applyFont="1" applyBorder="1" applyAlignment="1">
      <alignment/>
    </xf>
    <xf numFmtId="0" fontId="21" fillId="0" borderId="12" xfId="0" applyFont="1" applyBorder="1" applyAlignment="1">
      <alignment horizontal="center"/>
    </xf>
    <xf numFmtId="43" fontId="21" fillId="0" borderId="12" xfId="42" applyFont="1" applyBorder="1" applyAlignment="1">
      <alignment horizontal="center"/>
    </xf>
    <xf numFmtId="43" fontId="21" fillId="0" borderId="18" xfId="42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24" borderId="10" xfId="0" applyNumberFormat="1" applyFont="1" applyFill="1" applyBorder="1" applyAlignment="1">
      <alignment/>
    </xf>
    <xf numFmtId="0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6" xfId="0" applyFont="1" applyBorder="1" applyAlignment="1">
      <alignment/>
    </xf>
    <xf numFmtId="43" fontId="24" fillId="0" borderId="12" xfId="0" applyNumberFormat="1" applyFont="1" applyBorder="1" applyAlignment="1">
      <alignment/>
    </xf>
    <xf numFmtId="43" fontId="24" fillId="0" borderId="18" xfId="0" applyNumberFormat="1" applyFont="1" applyBorder="1" applyAlignment="1">
      <alignment/>
    </xf>
    <xf numFmtId="0" fontId="22" fillId="0" borderId="23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4" fontId="22" fillId="0" borderId="23" xfId="0" applyNumberFormat="1" applyFont="1" applyFill="1" applyBorder="1" applyAlignment="1">
      <alignment horizontal="right" vertical="top" wrapText="1"/>
    </xf>
    <xf numFmtId="43" fontId="22" fillId="0" borderId="23" xfId="42" applyFont="1" applyFill="1" applyBorder="1" applyAlignment="1">
      <alignment vertical="top"/>
    </xf>
    <xf numFmtId="0" fontId="22" fillId="0" borderId="23" xfId="0" applyFont="1" applyBorder="1" applyAlignment="1">
      <alignment horizontal="left" vertical="center" shrinkToFit="1"/>
    </xf>
    <xf numFmtId="43" fontId="29" fillId="0" borderId="23" xfId="0" applyNumberFormat="1" applyFont="1" applyBorder="1" applyAlignment="1">
      <alignment/>
    </xf>
    <xf numFmtId="0" fontId="22" fillId="0" borderId="23" xfId="0" applyFont="1" applyBorder="1" applyAlignment="1">
      <alignment horizontal="left"/>
    </xf>
    <xf numFmtId="43" fontId="22" fillId="0" borderId="23" xfId="42" applyNumberFormat="1" applyFont="1" applyBorder="1" applyAlignment="1">
      <alignment/>
    </xf>
    <xf numFmtId="43" fontId="22" fillId="0" borderId="23" xfId="42" applyFont="1" applyBorder="1" applyAlignment="1">
      <alignment horizontal="left" vertical="center"/>
    </xf>
    <xf numFmtId="0" fontId="0" fillId="0" borderId="23" xfId="0" applyBorder="1" applyAlignment="1">
      <alignment/>
    </xf>
    <xf numFmtId="0" fontId="45" fillId="0" borderId="23" xfId="0" applyFont="1" applyBorder="1" applyAlignment="1">
      <alignment/>
    </xf>
    <xf numFmtId="0" fontId="46" fillId="0" borderId="23" xfId="0" applyFont="1" applyBorder="1" applyAlignment="1">
      <alignment/>
    </xf>
    <xf numFmtId="43" fontId="45" fillId="0" borderId="23" xfId="42" applyFont="1" applyBorder="1" applyAlignment="1">
      <alignment/>
    </xf>
    <xf numFmtId="43" fontId="0" fillId="0" borderId="23" xfId="42" applyFont="1" applyBorder="1" applyAlignment="1">
      <alignment horizontal="left"/>
    </xf>
    <xf numFmtId="0" fontId="22" fillId="0" borderId="37" xfId="0" applyFont="1" applyBorder="1" applyAlignment="1">
      <alignment vertical="center"/>
    </xf>
    <xf numFmtId="0" fontId="31" fillId="0" borderId="23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8" xfId="0" applyFont="1" applyBorder="1" applyAlignment="1">
      <alignment/>
    </xf>
    <xf numFmtId="0" fontId="31" fillId="0" borderId="23" xfId="0" applyFont="1" applyBorder="1" applyAlignment="1">
      <alignment wrapText="1"/>
    </xf>
    <xf numFmtId="0" fontId="22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43" fontId="0" fillId="0" borderId="23" xfId="42" applyFont="1" applyBorder="1" applyAlignment="1">
      <alignment/>
    </xf>
    <xf numFmtId="4" fontId="39" fillId="0" borderId="33" xfId="0" applyNumberFormat="1" applyFont="1" applyFill="1" applyBorder="1" applyAlignment="1">
      <alignment horizontal="right"/>
    </xf>
    <xf numFmtId="4" fontId="41" fillId="0" borderId="33" xfId="0" applyNumberFormat="1" applyFont="1" applyFill="1" applyBorder="1" applyAlignment="1">
      <alignment horizontal="right"/>
    </xf>
    <xf numFmtId="4" fontId="42" fillId="0" borderId="33" xfId="0" applyNumberFormat="1" applyFont="1" applyFill="1" applyBorder="1" applyAlignment="1">
      <alignment horizontal="right"/>
    </xf>
    <xf numFmtId="0" fontId="39" fillId="24" borderId="31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42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43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2" fillId="0" borderId="23" xfId="0" applyFont="1" applyFill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9" fillId="0" borderId="23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39" fontId="31" fillId="0" borderId="13" xfId="0" applyNumberFormat="1" applyFont="1" applyFill="1" applyBorder="1" applyAlignment="1" applyProtection="1">
      <alignment horizontal="left" vertical="top" wrapText="1"/>
      <protection/>
    </xf>
    <xf numFmtId="39" fontId="31" fillId="0" borderId="21" xfId="0" applyNumberFormat="1" applyFont="1" applyFill="1" applyBorder="1" applyAlignment="1" applyProtection="1">
      <alignment horizontal="left" vertical="top" wrapText="1"/>
      <protection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43" fontId="22" fillId="0" borderId="23" xfId="42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/>
    </xf>
    <xf numFmtId="0" fontId="22" fillId="24" borderId="42" xfId="0" applyFont="1" applyFill="1" applyBorder="1" applyAlignment="1">
      <alignment horizontal="left"/>
    </xf>
    <xf numFmtId="0" fontId="22" fillId="24" borderId="24" xfId="0" applyFont="1" applyFill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/>
    </xf>
    <xf numFmtId="0" fontId="22" fillId="0" borderId="23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24" borderId="0" xfId="0" applyNumberFormat="1" applyFont="1" applyFill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" fontId="21" fillId="24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43" fontId="21" fillId="0" borderId="14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21" fillId="0" borderId="15" xfId="0" applyFont="1" applyBorder="1" applyAlignment="1">
      <alignment/>
    </xf>
    <xf numFmtId="4" fontId="21" fillId="24" borderId="10" xfId="0" applyNumberFormat="1" applyFont="1" applyFill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3" fontId="21" fillId="0" borderId="21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7" xfId="0" applyFont="1" applyFill="1" applyBorder="1" applyAlignment="1">
      <alignment/>
    </xf>
    <xf numFmtId="4" fontId="21" fillId="24" borderId="17" xfId="0" applyNumberFormat="1" applyFont="1" applyFill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4" fontId="21" fillId="24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/>
    </xf>
    <xf numFmtId="4" fontId="21" fillId="24" borderId="22" xfId="0" applyNumberFormat="1" applyFont="1" applyFill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4" fontId="0" fillId="24" borderId="23" xfId="46" applyNumberFormat="1" applyFont="1" applyFill="1" applyBorder="1" applyAlignment="1">
      <alignment horizontal="right"/>
    </xf>
    <xf numFmtId="43" fontId="5" fillId="0" borderId="23" xfId="46" applyFont="1" applyBorder="1" applyAlignment="1">
      <alignment/>
    </xf>
    <xf numFmtId="43" fontId="0" fillId="0" borderId="23" xfId="46" applyFont="1" applyBorder="1" applyAlignment="1">
      <alignment horizontal="center"/>
    </xf>
    <xf numFmtId="43" fontId="22" fillId="0" borderId="23" xfId="46" applyFont="1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vertical="center"/>
    </xf>
    <xf numFmtId="4" fontId="23" fillId="24" borderId="23" xfId="46" applyNumberFormat="1" applyFont="1" applyFill="1" applyBorder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/>
    </xf>
    <xf numFmtId="43" fontId="22" fillId="0" borderId="23" xfId="46" applyNumberFormat="1" applyFont="1" applyBorder="1" applyAlignment="1">
      <alignment/>
    </xf>
    <xf numFmtId="43" fontId="0" fillId="0" borderId="23" xfId="46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3" xfId="0" applyFont="1" applyBorder="1" applyAlignment="1">
      <alignment/>
    </xf>
    <xf numFmtId="4" fontId="25" fillId="24" borderId="23" xfId="46" applyNumberFormat="1" applyFont="1" applyFill="1" applyBorder="1" applyAlignment="1">
      <alignment horizontal="right"/>
    </xf>
    <xf numFmtId="0" fontId="21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horizontal="left"/>
    </xf>
    <xf numFmtId="43" fontId="21" fillId="0" borderId="23" xfId="46" applyFont="1" applyBorder="1" applyAlignment="1">
      <alignment/>
    </xf>
    <xf numFmtId="43" fontId="21" fillId="0" borderId="23" xfId="46" applyFont="1" applyBorder="1" applyAlignment="1">
      <alignment horizontal="center"/>
    </xf>
    <xf numFmtId="43" fontId="0" fillId="0" borderId="0" xfId="46" applyFont="1" applyAlignment="1">
      <alignment/>
    </xf>
    <xf numFmtId="4" fontId="24" fillId="24" borderId="12" xfId="0" applyNumberFormat="1" applyFont="1" applyFill="1" applyBorder="1" applyAlignment="1">
      <alignment/>
    </xf>
    <xf numFmtId="0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1" fillId="0" borderId="20" xfId="0" applyFont="1" applyBorder="1" applyAlignment="1">
      <alignment/>
    </xf>
    <xf numFmtId="4" fontId="24" fillId="24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SSELL\Users\Public\Documents\BAC%20FILES\DILG%20FULL%20DISCLOSURE%20REPORT\FDPP%202015\AP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fice"/>
      <sheetName val="Mayor's"/>
      <sheetName val="DRRM-SPORT"/>
      <sheetName val="eCenter-MPOC"/>
      <sheetName val="Eco-tOURISM"/>
      <sheetName val="20%"/>
      <sheetName val="HRMO"/>
      <sheetName val="Treasury"/>
      <sheetName val="Assessor"/>
      <sheetName val="SB"/>
      <sheetName val="SB SEC"/>
      <sheetName val="AGRI"/>
      <sheetName val="MPDC"/>
      <sheetName val="MSWDO"/>
      <sheetName val="MCR"/>
      <sheetName val="MHO"/>
      <sheetName val="MBO"/>
      <sheetName val="ENG"/>
      <sheetName val="ACCOUNTING"/>
      <sheetName val="SEF"/>
      <sheetName val="Sheet12"/>
    </sheetNames>
    <sheetDataSet>
      <sheetData sheetId="6">
        <row r="11">
          <cell r="B11" t="str">
            <v>Office Supplies</v>
          </cell>
        </row>
        <row r="14">
          <cell r="B14" t="str">
            <v>Telephone Expenses</v>
          </cell>
        </row>
        <row r="15">
          <cell r="B15" t="str">
            <v>TRAINING EXPENSES:</v>
          </cell>
        </row>
        <row r="16">
          <cell r="B16" t="str">
            <v>A. Meals &amp; Snacks</v>
          </cell>
        </row>
        <row r="17">
          <cell r="B17" t="str">
            <v>B. Room Accomodation</v>
          </cell>
        </row>
        <row r="18">
          <cell r="B18" t="str">
            <v>c. Supplies</v>
          </cell>
        </row>
        <row r="19">
          <cell r="B19" t="str">
            <v>CAPITAL OUTLAY</v>
          </cell>
        </row>
        <row r="20">
          <cell r="B20" t="str">
            <v>Office Equipment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B1">
      <selection activeCell="N15" sqref="N15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17.421875" style="0" customWidth="1"/>
    <col min="5" max="5" width="26.421875" style="0" customWidth="1"/>
    <col min="6" max="6" width="15.8515625" style="0" bestFit="1" customWidth="1"/>
    <col min="7" max="7" width="7.7109375" style="0" customWidth="1"/>
  </cols>
  <sheetData>
    <row r="1" ht="12.75">
      <c r="A1" t="s">
        <v>0</v>
      </c>
    </row>
    <row r="2" spans="2:7" ht="23.25" customHeight="1">
      <c r="B2" s="369" t="s">
        <v>1</v>
      </c>
      <c r="C2" s="369"/>
      <c r="D2" s="369"/>
      <c r="E2" s="369"/>
      <c r="F2" s="369"/>
      <c r="G2" s="369"/>
    </row>
    <row r="3" spans="2:7" ht="12.75">
      <c r="B3" s="145"/>
      <c r="C3" s="145"/>
      <c r="D3" s="145"/>
      <c r="E3" s="145"/>
      <c r="F3" s="145"/>
      <c r="G3" s="145"/>
    </row>
    <row r="4" spans="2:7" ht="18.75" customHeight="1">
      <c r="B4" s="370" t="s">
        <v>2</v>
      </c>
      <c r="C4" s="371"/>
      <c r="D4" s="372" t="s">
        <v>3</v>
      </c>
      <c r="E4" s="371"/>
      <c r="F4" s="372" t="s">
        <v>4</v>
      </c>
      <c r="G4" s="371"/>
    </row>
    <row r="5" spans="2:7" s="144" customFormat="1" ht="13.5" customHeight="1">
      <c r="B5" s="146"/>
      <c r="C5" s="147"/>
      <c r="D5" s="148"/>
      <c r="E5" s="149"/>
      <c r="F5" s="150"/>
      <c r="G5" s="149"/>
    </row>
    <row r="6" spans="2:7" s="144" customFormat="1" ht="13.5" customHeight="1">
      <c r="B6" s="151" t="s">
        <v>5</v>
      </c>
      <c r="C6" s="152"/>
      <c r="D6" s="153" t="s">
        <v>6</v>
      </c>
      <c r="E6" s="154"/>
      <c r="F6" s="365">
        <f>+'Mayor''s'!F88</f>
        <v>11732917</v>
      </c>
      <c r="G6" s="154"/>
    </row>
    <row r="7" spans="2:7" s="144" customFormat="1" ht="13.5" customHeight="1">
      <c r="B7" s="151" t="s">
        <v>7</v>
      </c>
      <c r="C7" s="152"/>
      <c r="D7" s="153" t="s">
        <v>8</v>
      </c>
      <c r="E7" s="154"/>
      <c r="F7" s="365">
        <f>+'DRRM-SPORT'!F77+'DRRM-SPORT'!F126</f>
        <v>5871083.15</v>
      </c>
      <c r="G7" s="154"/>
    </row>
    <row r="8" spans="2:7" s="144" customFormat="1" ht="13.5" customHeight="1">
      <c r="B8" s="151" t="s">
        <v>9</v>
      </c>
      <c r="C8" s="152"/>
      <c r="D8" s="153" t="s">
        <v>10</v>
      </c>
      <c r="E8" s="154"/>
      <c r="F8" s="365">
        <f>+'eCenter-MPOC'!F34</f>
        <v>40000</v>
      </c>
      <c r="G8" s="154"/>
    </row>
    <row r="9" spans="2:7" s="144" customFormat="1" ht="13.5" customHeight="1">
      <c r="B9" s="151" t="s">
        <v>11</v>
      </c>
      <c r="C9" s="152"/>
      <c r="D9" s="153" t="s">
        <v>6</v>
      </c>
      <c r="E9" s="154"/>
      <c r="F9" s="365">
        <f>+'eCenter-MPOC'!F118</f>
        <v>600000</v>
      </c>
      <c r="G9" s="154"/>
    </row>
    <row r="10" spans="2:7" s="144" customFormat="1" ht="13.5" customHeight="1">
      <c r="B10" s="151" t="s">
        <v>12</v>
      </c>
      <c r="C10" s="152"/>
      <c r="D10" s="153" t="s">
        <v>13</v>
      </c>
      <c r="E10" s="154"/>
      <c r="F10" s="365">
        <f>+'Eco-tOURISM'!F34</f>
        <v>65000</v>
      </c>
      <c r="G10" s="154"/>
    </row>
    <row r="11" spans="2:9" s="144" customFormat="1" ht="13.5" customHeight="1">
      <c r="B11" s="151" t="s">
        <v>14</v>
      </c>
      <c r="C11" s="152"/>
      <c r="D11" s="239" t="s">
        <v>10</v>
      </c>
      <c r="E11" s="154"/>
      <c r="F11" s="365">
        <f>+'Eco-tOURISM'!F79</f>
        <v>891000</v>
      </c>
      <c r="G11" s="154"/>
      <c r="I11" s="144" t="s">
        <v>15</v>
      </c>
    </row>
    <row r="12" spans="2:7" s="144" customFormat="1" ht="13.5" customHeight="1">
      <c r="B12" s="151" t="s">
        <v>16</v>
      </c>
      <c r="C12" s="152"/>
      <c r="D12" s="153" t="s">
        <v>6</v>
      </c>
      <c r="E12" s="154"/>
      <c r="F12" s="365">
        <f>+'20%'!F70</f>
        <v>13440882.6</v>
      </c>
      <c r="G12" s="154"/>
    </row>
    <row r="13" spans="2:7" s="144" customFormat="1" ht="13.5" customHeight="1">
      <c r="B13" s="151"/>
      <c r="C13" s="152"/>
      <c r="D13" s="153"/>
      <c r="E13" s="154"/>
      <c r="F13" s="365"/>
      <c r="G13" s="154"/>
    </row>
    <row r="14" spans="2:7" s="144" customFormat="1" ht="13.5" customHeight="1">
      <c r="B14" s="156" t="s">
        <v>17</v>
      </c>
      <c r="C14" s="157"/>
      <c r="D14" s="153" t="s">
        <v>18</v>
      </c>
      <c r="E14" s="154"/>
      <c r="F14" s="365">
        <f>+HRMO!F30</f>
        <v>193000</v>
      </c>
      <c r="G14" s="154"/>
    </row>
    <row r="15" spans="2:7" s="144" customFormat="1" ht="13.5" customHeight="1">
      <c r="B15" s="151" t="s">
        <v>19</v>
      </c>
      <c r="C15" s="152"/>
      <c r="D15" s="153" t="s">
        <v>20</v>
      </c>
      <c r="E15" s="154"/>
      <c r="F15" s="365">
        <f>+Treasury!F36</f>
        <v>1051600</v>
      </c>
      <c r="G15" s="154"/>
    </row>
    <row r="16" spans="2:7" s="144" customFormat="1" ht="13.5" customHeight="1">
      <c r="B16" s="151" t="s">
        <v>21</v>
      </c>
      <c r="C16" s="152"/>
      <c r="D16" s="153" t="s">
        <v>22</v>
      </c>
      <c r="E16" s="154"/>
      <c r="F16" s="365">
        <f>+Assessor!F33</f>
        <v>265000</v>
      </c>
      <c r="G16" s="154"/>
    </row>
    <row r="17" spans="2:7" s="144" customFormat="1" ht="13.5" customHeight="1">
      <c r="B17" s="151" t="s">
        <v>23</v>
      </c>
      <c r="C17" s="152"/>
      <c r="D17" s="153" t="s">
        <v>24</v>
      </c>
      <c r="E17" s="154"/>
      <c r="F17" s="365">
        <f>+MPDC!F30</f>
        <v>531850</v>
      </c>
      <c r="G17" s="154"/>
    </row>
    <row r="18" spans="2:7" s="144" customFormat="1" ht="13.5" customHeight="1">
      <c r="B18" s="151" t="s">
        <v>25</v>
      </c>
      <c r="C18" s="152"/>
      <c r="D18" s="153" t="s">
        <v>26</v>
      </c>
      <c r="E18" s="154"/>
      <c r="F18" s="365">
        <f>+AGRI!F102</f>
        <v>2039000</v>
      </c>
      <c r="G18" s="154"/>
    </row>
    <row r="19" spans="2:7" s="144" customFormat="1" ht="13.5" customHeight="1">
      <c r="B19" s="151" t="s">
        <v>27</v>
      </c>
      <c r="C19" s="152"/>
      <c r="D19" s="153" t="s">
        <v>28</v>
      </c>
      <c r="E19" s="154"/>
      <c r="F19" s="365">
        <f>+MSWDO!F83</f>
        <v>1563488</v>
      </c>
      <c r="G19" s="154"/>
    </row>
    <row r="20" spans="2:7" s="144" customFormat="1" ht="13.5" customHeight="1">
      <c r="B20" s="151" t="s">
        <v>29</v>
      </c>
      <c r="C20" s="152"/>
      <c r="D20" s="153" t="s">
        <v>30</v>
      </c>
      <c r="E20" s="154"/>
      <c r="F20" s="365">
        <f>+MCR!F31</f>
        <v>503000</v>
      </c>
      <c r="G20" s="154"/>
    </row>
    <row r="21" spans="2:7" s="144" customFormat="1" ht="13.5" customHeight="1">
      <c r="B21" s="151" t="s">
        <v>31</v>
      </c>
      <c r="C21" s="152"/>
      <c r="D21" s="153" t="s">
        <v>32</v>
      </c>
      <c r="E21" s="154"/>
      <c r="F21" s="366">
        <f>+MHO!F121</f>
        <v>2433000</v>
      </c>
      <c r="G21" s="154"/>
    </row>
    <row r="22" spans="2:7" s="144" customFormat="1" ht="13.5" customHeight="1">
      <c r="B22" s="151" t="s">
        <v>33</v>
      </c>
      <c r="C22" s="152"/>
      <c r="D22" s="153" t="s">
        <v>34</v>
      </c>
      <c r="E22" s="154"/>
      <c r="F22" s="365">
        <f>+MBO!F34</f>
        <v>276020</v>
      </c>
      <c r="G22" s="154"/>
    </row>
    <row r="23" spans="2:7" s="144" customFormat="1" ht="13.5" customHeight="1">
      <c r="B23" s="151" t="s">
        <v>35</v>
      </c>
      <c r="C23" s="152"/>
      <c r="D23" s="153" t="s">
        <v>36</v>
      </c>
      <c r="E23" s="154"/>
      <c r="F23" s="365">
        <f>+ENG!F31</f>
        <v>199000</v>
      </c>
      <c r="G23" s="154"/>
    </row>
    <row r="24" spans="2:7" s="144" customFormat="1" ht="13.5" customHeight="1">
      <c r="B24" s="151" t="s">
        <v>37</v>
      </c>
      <c r="C24" s="152"/>
      <c r="D24" s="153" t="s">
        <v>38</v>
      </c>
      <c r="E24" s="154"/>
      <c r="F24" s="367">
        <f>+ACCOUNTING!F33</f>
        <v>271000</v>
      </c>
      <c r="G24" s="154"/>
    </row>
    <row r="25" spans="2:7" s="144" customFormat="1" ht="13.5" customHeight="1">
      <c r="B25" s="151"/>
      <c r="C25" s="152"/>
      <c r="D25" s="153"/>
      <c r="E25" s="154"/>
      <c r="F25" s="367"/>
      <c r="G25" s="154"/>
    </row>
    <row r="26" spans="2:7" s="144" customFormat="1" ht="13.5" customHeight="1">
      <c r="B26" s="151" t="s">
        <v>39</v>
      </c>
      <c r="C26" s="152"/>
      <c r="D26" s="153" t="s">
        <v>40</v>
      </c>
      <c r="E26" s="154"/>
      <c r="F26" s="365">
        <f>+SB!F35</f>
        <v>911000</v>
      </c>
      <c r="G26" s="154"/>
    </row>
    <row r="27" spans="2:7" s="144" customFormat="1" ht="13.5" customHeight="1">
      <c r="B27" s="151" t="s">
        <v>41</v>
      </c>
      <c r="C27" s="152"/>
      <c r="D27" s="153" t="s">
        <v>42</v>
      </c>
      <c r="E27" s="154"/>
      <c r="F27" s="365">
        <f>+'SB SEC'!F35</f>
        <v>165000</v>
      </c>
      <c r="G27" s="154"/>
    </row>
    <row r="28" spans="2:7" s="144" customFormat="1" ht="13.5" customHeight="1">
      <c r="B28" s="151"/>
      <c r="C28" s="152"/>
      <c r="D28" s="153"/>
      <c r="E28" s="154"/>
      <c r="F28" s="158"/>
      <c r="G28" s="154"/>
    </row>
    <row r="29" spans="2:7" s="144" customFormat="1" ht="12.75">
      <c r="B29" s="368" t="s">
        <v>836</v>
      </c>
      <c r="C29" s="152"/>
      <c r="D29" s="239" t="s">
        <v>43</v>
      </c>
      <c r="E29" s="154"/>
      <c r="F29" s="365">
        <v>11260100</v>
      </c>
      <c r="G29" s="154"/>
    </row>
    <row r="30" spans="2:7" s="144" customFormat="1" ht="12.75">
      <c r="B30" s="151"/>
      <c r="C30" s="152"/>
      <c r="D30" s="153"/>
      <c r="E30" s="154"/>
      <c r="F30" s="155"/>
      <c r="G30" s="154"/>
    </row>
    <row r="31" spans="2:7" s="144" customFormat="1" ht="12.75">
      <c r="B31" s="151"/>
      <c r="C31" s="152"/>
      <c r="D31" s="153"/>
      <c r="E31" s="154"/>
      <c r="F31" s="155"/>
      <c r="G31" s="154"/>
    </row>
    <row r="32" spans="2:7" s="144" customFormat="1" ht="12.75">
      <c r="B32" s="151"/>
      <c r="C32" s="152"/>
      <c r="D32" s="153"/>
      <c r="E32" s="154"/>
      <c r="F32" s="155"/>
      <c r="G32" s="154"/>
    </row>
    <row r="33" spans="2:7" s="144" customFormat="1" ht="12.75">
      <c r="B33" s="151"/>
      <c r="C33" s="152"/>
      <c r="D33" s="153"/>
      <c r="E33" s="154"/>
      <c r="F33" s="155"/>
      <c r="G33" s="154"/>
    </row>
    <row r="34" spans="2:7" s="144" customFormat="1" ht="12.75">
      <c r="B34" s="159"/>
      <c r="C34" s="159"/>
      <c r="D34" s="159"/>
      <c r="E34" s="159"/>
      <c r="F34" s="159"/>
      <c r="G34" s="159"/>
    </row>
  </sheetData>
  <sheetProtection/>
  <mergeCells count="4">
    <mergeCell ref="B2:G2"/>
    <mergeCell ref="B4:C4"/>
    <mergeCell ref="D4:E4"/>
    <mergeCell ref="F4:G4"/>
  </mergeCells>
  <printOptions horizontalCentered="1" verticalCentered="1"/>
  <pageMargins left="0.28958333333333336" right="0.75" top="1" bottom="1" header="0.5" footer="0.5"/>
  <pageSetup horizontalDpi="180" verticalDpi="180" orientation="landscape" paperSize="9" scale="96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S40"/>
  <sheetViews>
    <sheetView zoomScale="85" zoomScaleNormal="85" zoomScaleSheetLayoutView="96" zoomScalePageLayoutView="0" workbookViewId="0" topLeftCell="A1">
      <selection activeCell="C35" sqref="C35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1.8515625" style="2" customWidth="1"/>
    <col min="8" max="8" width="14.4218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7" max="17" width="11.57421875" style="0" bestFit="1" customWidth="1"/>
    <col min="19" max="19" width="17.8515625" style="0" customWidth="1"/>
  </cols>
  <sheetData>
    <row r="1" ht="12.75">
      <c r="A1" s="2" t="s">
        <v>44</v>
      </c>
    </row>
    <row r="2" spans="1:16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4"/>
    </row>
    <row r="3" spans="1:16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5"/>
    </row>
    <row r="4" spans="1:5" ht="12.75">
      <c r="A4" s="10" t="s">
        <v>47</v>
      </c>
      <c r="B4" s="10"/>
      <c r="C4" s="6"/>
      <c r="D4" s="7"/>
      <c r="E4" s="8"/>
    </row>
    <row r="5" spans="1:14" ht="12.75">
      <c r="A5" s="11" t="s">
        <v>48</v>
      </c>
      <c r="B5" s="12"/>
      <c r="C5" s="13"/>
      <c r="D5" s="14"/>
      <c r="E5" s="15"/>
      <c r="F5" s="181" t="s">
        <v>744</v>
      </c>
      <c r="G5" s="182">
        <f>+F35</f>
        <v>911000</v>
      </c>
      <c r="H5" s="17"/>
      <c r="I5" s="17"/>
      <c r="J5" s="63"/>
      <c r="K5" s="53" t="s">
        <v>148</v>
      </c>
      <c r="L5" s="53"/>
      <c r="M5" s="53"/>
      <c r="N5" s="64"/>
    </row>
    <row r="6" spans="1:14" ht="12.75">
      <c r="A6" s="18" t="s">
        <v>182</v>
      </c>
      <c r="B6" s="10"/>
      <c r="C6" s="19"/>
      <c r="D6" s="20"/>
      <c r="E6" s="21"/>
      <c r="F6" s="22" t="s">
        <v>51</v>
      </c>
      <c r="G6" s="22" t="s">
        <v>52</v>
      </c>
      <c r="H6" s="23"/>
      <c r="I6" s="16" t="s">
        <v>53</v>
      </c>
      <c r="J6" s="63"/>
      <c r="K6" s="62" t="s">
        <v>54</v>
      </c>
      <c r="L6" s="62"/>
      <c r="M6" s="62"/>
      <c r="N6" s="23"/>
    </row>
    <row r="7" spans="1:14" ht="12.75">
      <c r="A7" s="24"/>
      <c r="B7" s="11"/>
      <c r="C7" s="25"/>
      <c r="D7" s="26"/>
      <c r="E7" s="27"/>
      <c r="F7" s="11"/>
      <c r="G7" s="373" t="s">
        <v>55</v>
      </c>
      <c r="H7" s="376"/>
      <c r="I7" s="376"/>
      <c r="J7" s="376"/>
      <c r="K7" s="376"/>
      <c r="L7" s="376"/>
      <c r="M7" s="376"/>
      <c r="N7" s="374"/>
    </row>
    <row r="8" spans="1:14" ht="12.75">
      <c r="A8" s="28" t="s">
        <v>56</v>
      </c>
      <c r="B8" s="29" t="s">
        <v>57</v>
      </c>
      <c r="C8" s="30" t="s">
        <v>58</v>
      </c>
      <c r="D8" s="377" t="s">
        <v>59</v>
      </c>
      <c r="E8" s="378"/>
      <c r="F8" s="29" t="s">
        <v>4</v>
      </c>
      <c r="G8" s="373" t="s">
        <v>60</v>
      </c>
      <c r="H8" s="374"/>
      <c r="I8" s="373" t="s">
        <v>61</v>
      </c>
      <c r="J8" s="374"/>
      <c r="K8" s="373" t="s">
        <v>62</v>
      </c>
      <c r="L8" s="374"/>
      <c r="M8" s="373" t="s">
        <v>63</v>
      </c>
      <c r="N8" s="374"/>
    </row>
    <row r="9" spans="1:14" ht="12.75">
      <c r="A9" s="32"/>
      <c r="B9" s="22"/>
      <c r="C9" s="33"/>
      <c r="D9" s="34"/>
      <c r="E9" s="35"/>
      <c r="F9" s="22"/>
      <c r="G9" s="36" t="s">
        <v>64</v>
      </c>
      <c r="H9" s="37" t="s">
        <v>65</v>
      </c>
      <c r="I9" s="37" t="s">
        <v>64</v>
      </c>
      <c r="J9" s="37" t="s">
        <v>66</v>
      </c>
      <c r="K9" s="36" t="s">
        <v>64</v>
      </c>
      <c r="L9" s="65" t="s">
        <v>66</v>
      </c>
      <c r="M9" s="36" t="s">
        <v>64</v>
      </c>
      <c r="N9" s="36" t="s">
        <v>65</v>
      </c>
    </row>
    <row r="10" spans="1:19" s="1" customFormat="1" ht="15" customHeight="1">
      <c r="A10" s="296" t="s">
        <v>676</v>
      </c>
      <c r="B10" s="296" t="s">
        <v>415</v>
      </c>
      <c r="C10" s="38"/>
      <c r="D10" s="39"/>
      <c r="E10" s="40"/>
      <c r="F10" s="300">
        <v>100000</v>
      </c>
      <c r="G10" s="42"/>
      <c r="H10" s="43">
        <v>25000</v>
      </c>
      <c r="I10" s="42"/>
      <c r="J10" s="43">
        <v>25000</v>
      </c>
      <c r="K10" s="43"/>
      <c r="L10" s="43">
        <v>25000</v>
      </c>
      <c r="M10" s="43"/>
      <c r="N10" s="43">
        <v>25000</v>
      </c>
      <c r="Q10" s="66">
        <f>+N10+L10+J10+H10</f>
        <v>100000</v>
      </c>
      <c r="S10" s="129"/>
    </row>
    <row r="11" spans="1:19" s="1" customFormat="1" ht="15" customHeight="1">
      <c r="A11" s="297" t="s">
        <v>677</v>
      </c>
      <c r="B11" s="297" t="s">
        <v>98</v>
      </c>
      <c r="C11" s="44"/>
      <c r="D11" s="39"/>
      <c r="E11" s="40"/>
      <c r="F11" s="301">
        <v>90000</v>
      </c>
      <c r="G11" s="42"/>
      <c r="H11" s="41">
        <v>25000</v>
      </c>
      <c r="I11" s="42"/>
      <c r="J11" s="43">
        <v>20000</v>
      </c>
      <c r="K11" s="42"/>
      <c r="L11" s="41">
        <v>25000</v>
      </c>
      <c r="M11" s="42"/>
      <c r="N11" s="43">
        <v>20000</v>
      </c>
      <c r="Q11" s="66">
        <f aca="true" t="shared" si="0" ref="Q11:Q31">+N11+L11+J11+H11</f>
        <v>90000</v>
      </c>
      <c r="S11" s="129"/>
    </row>
    <row r="12" spans="1:19" s="1" customFormat="1" ht="15" customHeight="1">
      <c r="A12" s="297" t="s">
        <v>678</v>
      </c>
      <c r="B12" s="297" t="s">
        <v>679</v>
      </c>
      <c r="C12" s="38"/>
      <c r="D12" s="39"/>
      <c r="E12" s="40"/>
      <c r="F12" s="301">
        <v>50000</v>
      </c>
      <c r="G12" s="42"/>
      <c r="H12" s="41">
        <v>12000</v>
      </c>
      <c r="I12" s="42"/>
      <c r="J12" s="43">
        <v>13000</v>
      </c>
      <c r="K12" s="42"/>
      <c r="L12" s="41">
        <v>12000</v>
      </c>
      <c r="M12" s="42"/>
      <c r="N12" s="43">
        <v>13000</v>
      </c>
      <c r="Q12" s="66">
        <f t="shared" si="0"/>
        <v>50000</v>
      </c>
      <c r="S12" s="129"/>
    </row>
    <row r="13" spans="1:19" s="1" customFormat="1" ht="15" customHeight="1">
      <c r="A13" s="297" t="s">
        <v>680</v>
      </c>
      <c r="B13" s="297" t="s">
        <v>381</v>
      </c>
      <c r="C13" s="38"/>
      <c r="D13" s="39"/>
      <c r="E13" s="40"/>
      <c r="F13" s="302"/>
      <c r="G13" s="42"/>
      <c r="H13" s="41"/>
      <c r="I13" s="42"/>
      <c r="J13" s="43"/>
      <c r="K13" s="42"/>
      <c r="L13" s="43"/>
      <c r="M13" s="42"/>
      <c r="N13" s="43"/>
      <c r="Q13" s="66">
        <f t="shared" si="0"/>
        <v>0</v>
      </c>
      <c r="S13" s="129"/>
    </row>
    <row r="14" spans="1:19" s="1" customFormat="1" ht="15" customHeight="1">
      <c r="A14" s="297"/>
      <c r="B14" s="297" t="s">
        <v>681</v>
      </c>
      <c r="C14" s="38"/>
      <c r="D14" s="39"/>
      <c r="E14" s="40"/>
      <c r="F14" s="301">
        <v>75000</v>
      </c>
      <c r="G14" s="42"/>
      <c r="H14" s="41">
        <v>75000</v>
      </c>
      <c r="I14" s="42"/>
      <c r="J14" s="43"/>
      <c r="K14" s="42"/>
      <c r="L14" s="43"/>
      <c r="M14" s="42"/>
      <c r="N14" s="43"/>
      <c r="Q14" s="66">
        <f t="shared" si="0"/>
        <v>75000</v>
      </c>
      <c r="S14" s="129"/>
    </row>
    <row r="15" spans="1:19" s="1" customFormat="1" ht="15" customHeight="1">
      <c r="A15" s="297"/>
      <c r="B15" s="298" t="s">
        <v>682</v>
      </c>
      <c r="C15" s="38"/>
      <c r="D15" s="39"/>
      <c r="E15" s="40"/>
      <c r="F15" s="303">
        <v>90000</v>
      </c>
      <c r="G15" s="42"/>
      <c r="H15" s="41">
        <v>90000</v>
      </c>
      <c r="I15" s="42"/>
      <c r="J15" s="43"/>
      <c r="K15" s="42"/>
      <c r="L15" s="41"/>
      <c r="M15" s="42"/>
      <c r="N15" s="43"/>
      <c r="Q15" s="66">
        <f t="shared" si="0"/>
        <v>90000</v>
      </c>
      <c r="S15" s="129"/>
    </row>
    <row r="16" spans="1:19" s="1" customFormat="1" ht="15" customHeight="1">
      <c r="A16" s="297" t="s">
        <v>683</v>
      </c>
      <c r="B16" s="297" t="s">
        <v>684</v>
      </c>
      <c r="C16" s="38"/>
      <c r="D16" s="39"/>
      <c r="E16" s="40"/>
      <c r="F16" s="304">
        <v>5000</v>
      </c>
      <c r="G16" s="42"/>
      <c r="H16" s="41">
        <v>1250</v>
      </c>
      <c r="I16" s="42"/>
      <c r="J16" s="41">
        <v>1250</v>
      </c>
      <c r="K16" s="41"/>
      <c r="L16" s="41">
        <v>1250</v>
      </c>
      <c r="M16" s="41"/>
      <c r="N16" s="41">
        <v>1250</v>
      </c>
      <c r="Q16" s="66">
        <f t="shared" si="0"/>
        <v>5000</v>
      </c>
      <c r="S16" s="129"/>
    </row>
    <row r="17" spans="1:19" s="1" customFormat="1" ht="15" customHeight="1">
      <c r="A17" s="297" t="s">
        <v>685</v>
      </c>
      <c r="B17" s="297" t="s">
        <v>686</v>
      </c>
      <c r="C17" s="38"/>
      <c r="D17" s="39"/>
      <c r="E17" s="40"/>
      <c r="F17" s="304">
        <v>1000</v>
      </c>
      <c r="G17" s="42"/>
      <c r="H17" s="41">
        <v>250</v>
      </c>
      <c r="I17" s="42"/>
      <c r="J17" s="41">
        <v>250</v>
      </c>
      <c r="K17" s="41"/>
      <c r="L17" s="41">
        <v>250</v>
      </c>
      <c r="M17" s="41"/>
      <c r="N17" s="41">
        <v>250</v>
      </c>
      <c r="Q17" s="66">
        <f t="shared" si="0"/>
        <v>1000</v>
      </c>
      <c r="S17" s="129"/>
    </row>
    <row r="18" spans="1:19" s="1" customFormat="1" ht="15" customHeight="1">
      <c r="A18" s="297" t="s">
        <v>687</v>
      </c>
      <c r="B18" s="297" t="s">
        <v>473</v>
      </c>
      <c r="C18" s="38"/>
      <c r="D18" s="39"/>
      <c r="E18" s="40"/>
      <c r="F18" s="304">
        <v>12000</v>
      </c>
      <c r="G18" s="42"/>
      <c r="H18" s="43">
        <v>3000</v>
      </c>
      <c r="I18" s="42"/>
      <c r="J18" s="43">
        <v>3000</v>
      </c>
      <c r="K18" s="43"/>
      <c r="L18" s="43">
        <v>3000</v>
      </c>
      <c r="M18" s="43"/>
      <c r="N18" s="43">
        <v>3000</v>
      </c>
      <c r="Q18" s="66">
        <f t="shared" si="0"/>
        <v>12000</v>
      </c>
      <c r="S18" s="129"/>
    </row>
    <row r="19" spans="1:19" s="1" customFormat="1" ht="15" customHeight="1">
      <c r="A19" s="297" t="s">
        <v>688</v>
      </c>
      <c r="B19" s="297" t="s">
        <v>689</v>
      </c>
      <c r="C19" s="38"/>
      <c r="D19" s="39"/>
      <c r="E19" s="40"/>
      <c r="F19" s="305">
        <v>270000</v>
      </c>
      <c r="G19" s="42"/>
      <c r="H19" s="43">
        <v>67500</v>
      </c>
      <c r="I19" s="42"/>
      <c r="J19" s="43">
        <v>67500</v>
      </c>
      <c r="K19" s="43"/>
      <c r="L19" s="43">
        <v>67500</v>
      </c>
      <c r="M19" s="43"/>
      <c r="N19" s="43">
        <v>67500</v>
      </c>
      <c r="Q19" s="66">
        <f t="shared" si="0"/>
        <v>270000</v>
      </c>
      <c r="S19" s="129"/>
    </row>
    <row r="20" spans="1:19" s="1" customFormat="1" ht="15" customHeight="1">
      <c r="A20" s="297" t="s">
        <v>690</v>
      </c>
      <c r="B20" s="297" t="s">
        <v>78</v>
      </c>
      <c r="C20" s="38"/>
      <c r="D20" s="39"/>
      <c r="E20" s="40"/>
      <c r="F20" s="297"/>
      <c r="G20" s="42"/>
      <c r="H20" s="43"/>
      <c r="I20" s="42"/>
      <c r="J20" s="43"/>
      <c r="K20" s="42"/>
      <c r="L20" s="43"/>
      <c r="M20" s="42"/>
      <c r="N20" s="43"/>
      <c r="Q20" s="66">
        <f t="shared" si="0"/>
        <v>0</v>
      </c>
      <c r="S20" s="129"/>
    </row>
    <row r="21" spans="1:19" s="1" customFormat="1" ht="15" customHeight="1">
      <c r="A21" s="297"/>
      <c r="B21" s="299" t="s">
        <v>691</v>
      </c>
      <c r="C21" s="38"/>
      <c r="D21" s="39"/>
      <c r="E21" s="40"/>
      <c r="F21" s="306">
        <v>45000</v>
      </c>
      <c r="G21" s="42"/>
      <c r="H21" s="43">
        <v>12000</v>
      </c>
      <c r="I21" s="42"/>
      <c r="J21" s="43">
        <v>12000</v>
      </c>
      <c r="K21" s="42"/>
      <c r="L21" s="43">
        <v>11000</v>
      </c>
      <c r="M21" s="42"/>
      <c r="N21" s="43">
        <f>+F21-H21-J21-L21</f>
        <v>10000</v>
      </c>
      <c r="Q21" s="66">
        <f t="shared" si="0"/>
        <v>45000</v>
      </c>
      <c r="S21" s="129"/>
    </row>
    <row r="22" spans="1:19" s="1" customFormat="1" ht="15" customHeight="1">
      <c r="A22" s="297"/>
      <c r="B22" s="299" t="s">
        <v>692</v>
      </c>
      <c r="C22" s="38"/>
      <c r="D22" s="39"/>
      <c r="E22" s="40"/>
      <c r="F22" s="306">
        <v>45000</v>
      </c>
      <c r="G22" s="42"/>
      <c r="H22" s="43">
        <v>12000</v>
      </c>
      <c r="I22" s="42"/>
      <c r="J22" s="43">
        <v>12000</v>
      </c>
      <c r="K22" s="42"/>
      <c r="L22" s="43">
        <v>11000</v>
      </c>
      <c r="M22" s="42"/>
      <c r="N22" s="43">
        <f>+F22-H22-J22-L22</f>
        <v>10000</v>
      </c>
      <c r="Q22" s="66">
        <f t="shared" si="0"/>
        <v>45000</v>
      </c>
      <c r="S22" s="129"/>
    </row>
    <row r="23" spans="1:19" s="1" customFormat="1" ht="15" customHeight="1">
      <c r="A23" s="299" t="s">
        <v>693</v>
      </c>
      <c r="B23" s="299" t="s">
        <v>80</v>
      </c>
      <c r="C23" s="38"/>
      <c r="D23" s="39"/>
      <c r="E23" s="40"/>
      <c r="F23" s="306">
        <v>7000</v>
      </c>
      <c r="G23" s="42"/>
      <c r="H23" s="43">
        <v>1750</v>
      </c>
      <c r="I23" s="42"/>
      <c r="J23" s="43">
        <v>1750</v>
      </c>
      <c r="K23" s="43"/>
      <c r="L23" s="43">
        <v>1750</v>
      </c>
      <c r="M23" s="43"/>
      <c r="N23" s="43">
        <v>1750</v>
      </c>
      <c r="Q23" s="66">
        <f t="shared" si="0"/>
        <v>7000</v>
      </c>
      <c r="S23" s="129"/>
    </row>
    <row r="24" spans="1:19" s="1" customFormat="1" ht="15" customHeight="1">
      <c r="A24" s="299" t="s">
        <v>693</v>
      </c>
      <c r="B24" s="299" t="s">
        <v>694</v>
      </c>
      <c r="C24" s="38"/>
      <c r="D24" s="39"/>
      <c r="E24" s="40"/>
      <c r="F24" s="306">
        <v>1000</v>
      </c>
      <c r="G24" s="42"/>
      <c r="H24" s="43">
        <v>250</v>
      </c>
      <c r="I24" s="42"/>
      <c r="J24" s="43">
        <v>250</v>
      </c>
      <c r="K24" s="43"/>
      <c r="L24" s="43">
        <v>250</v>
      </c>
      <c r="M24" s="43"/>
      <c r="N24" s="43">
        <v>250</v>
      </c>
      <c r="Q24" s="66">
        <f t="shared" si="0"/>
        <v>1000</v>
      </c>
      <c r="S24" s="129"/>
    </row>
    <row r="25" spans="1:19" s="1" customFormat="1" ht="15" customHeight="1">
      <c r="A25" s="299" t="s">
        <v>695</v>
      </c>
      <c r="B25" s="299" t="s">
        <v>696</v>
      </c>
      <c r="C25" s="38"/>
      <c r="D25" s="39"/>
      <c r="E25" s="40"/>
      <c r="F25" s="306">
        <v>20000</v>
      </c>
      <c r="G25" s="42"/>
      <c r="H25" s="43">
        <v>5000</v>
      </c>
      <c r="I25" s="42"/>
      <c r="J25" s="43">
        <v>5000</v>
      </c>
      <c r="K25" s="43"/>
      <c r="L25" s="43">
        <v>5000</v>
      </c>
      <c r="M25" s="43"/>
      <c r="N25" s="43">
        <v>5000</v>
      </c>
      <c r="Q25" s="66">
        <f t="shared" si="0"/>
        <v>20000</v>
      </c>
      <c r="S25" s="129"/>
    </row>
    <row r="26" spans="1:19" s="1" customFormat="1" ht="15" customHeight="1">
      <c r="A26" s="299" t="s">
        <v>697</v>
      </c>
      <c r="B26" s="299" t="s">
        <v>698</v>
      </c>
      <c r="C26" s="44"/>
      <c r="D26" s="39"/>
      <c r="E26" s="40"/>
      <c r="F26" s="306">
        <v>30000</v>
      </c>
      <c r="G26" s="42"/>
      <c r="H26" s="43">
        <v>7500</v>
      </c>
      <c r="I26" s="42"/>
      <c r="J26" s="43">
        <v>7500</v>
      </c>
      <c r="K26" s="43"/>
      <c r="L26" s="43">
        <v>7500</v>
      </c>
      <c r="M26" s="43"/>
      <c r="N26" s="43">
        <v>7500</v>
      </c>
      <c r="Q26" s="66">
        <f t="shared" si="0"/>
        <v>30000</v>
      </c>
      <c r="S26" s="129"/>
    </row>
    <row r="27" spans="1:19" s="1" customFormat="1" ht="15" customHeight="1">
      <c r="A27" s="299" t="s">
        <v>677</v>
      </c>
      <c r="B27" s="299" t="s">
        <v>699</v>
      </c>
      <c r="C27" s="44"/>
      <c r="D27" s="39"/>
      <c r="E27" s="40"/>
      <c r="F27" s="306">
        <v>20000</v>
      </c>
      <c r="G27" s="42"/>
      <c r="H27" s="43">
        <v>5000</v>
      </c>
      <c r="I27" s="42"/>
      <c r="J27" s="43">
        <v>5000</v>
      </c>
      <c r="K27" s="43"/>
      <c r="L27" s="43">
        <v>5000</v>
      </c>
      <c r="M27" s="43"/>
      <c r="N27" s="43">
        <v>5000</v>
      </c>
      <c r="Q27" s="66">
        <f t="shared" si="0"/>
        <v>20000</v>
      </c>
      <c r="S27" s="129"/>
    </row>
    <row r="28" spans="1:19" s="1" customFormat="1" ht="15" customHeight="1">
      <c r="A28" s="299" t="s">
        <v>700</v>
      </c>
      <c r="B28" s="299" t="s">
        <v>701</v>
      </c>
      <c r="C28" s="44"/>
      <c r="D28" s="39"/>
      <c r="E28" s="40"/>
      <c r="F28" s="306">
        <v>30000</v>
      </c>
      <c r="G28" s="42"/>
      <c r="H28" s="43"/>
      <c r="I28" s="42"/>
      <c r="J28" s="43">
        <v>30000</v>
      </c>
      <c r="K28" s="42"/>
      <c r="L28" s="43"/>
      <c r="M28" s="42"/>
      <c r="N28" s="43"/>
      <c r="Q28" s="66">
        <f t="shared" si="0"/>
        <v>30000</v>
      </c>
      <c r="S28" s="129"/>
    </row>
    <row r="29" spans="1:19" s="1" customFormat="1" ht="15" customHeight="1">
      <c r="A29" s="299" t="s">
        <v>700</v>
      </c>
      <c r="B29" s="299" t="s">
        <v>702</v>
      </c>
      <c r="C29" s="119"/>
      <c r="D29" s="39"/>
      <c r="E29" s="40"/>
      <c r="F29" s="306">
        <v>20000</v>
      </c>
      <c r="G29" s="42"/>
      <c r="H29" s="43"/>
      <c r="I29" s="42"/>
      <c r="J29" s="43"/>
      <c r="K29" s="42"/>
      <c r="L29" s="43">
        <v>20000</v>
      </c>
      <c r="M29" s="42"/>
      <c r="N29" s="43"/>
      <c r="Q29" s="66">
        <f t="shared" si="0"/>
        <v>20000</v>
      </c>
      <c r="S29" s="129"/>
    </row>
    <row r="30" spans="1:19" s="1" customFormat="1" ht="15" customHeight="1">
      <c r="A30" s="117"/>
      <c r="B30" s="117"/>
      <c r="C30" s="119"/>
      <c r="D30" s="39"/>
      <c r="E30" s="40"/>
      <c r="F30" s="124"/>
      <c r="G30" s="42"/>
      <c r="H30" s="43"/>
      <c r="I30" s="42"/>
      <c r="J30" s="43"/>
      <c r="K30" s="42"/>
      <c r="L30" s="43"/>
      <c r="M30" s="42"/>
      <c r="N30" s="43"/>
      <c r="Q30" s="66">
        <f t="shared" si="0"/>
        <v>0</v>
      </c>
      <c r="S30" s="129"/>
    </row>
    <row r="31" spans="1:19" s="1" customFormat="1" ht="15" customHeight="1">
      <c r="A31" s="117"/>
      <c r="B31" s="117"/>
      <c r="C31" s="119"/>
      <c r="D31" s="39"/>
      <c r="E31" s="40"/>
      <c r="F31" s="124"/>
      <c r="G31" s="42"/>
      <c r="H31" s="43"/>
      <c r="I31" s="42"/>
      <c r="J31" s="43"/>
      <c r="K31" s="42"/>
      <c r="L31" s="43"/>
      <c r="M31" s="42"/>
      <c r="N31" s="43"/>
      <c r="Q31" s="66">
        <f t="shared" si="0"/>
        <v>0</v>
      </c>
      <c r="S31" s="129"/>
    </row>
    <row r="32" spans="1:19" s="1" customFormat="1" ht="15" customHeight="1">
      <c r="A32" s="117"/>
      <c r="B32" s="117"/>
      <c r="C32" s="119"/>
      <c r="D32" s="39"/>
      <c r="E32" s="40"/>
      <c r="F32" s="125"/>
      <c r="G32" s="42"/>
      <c r="H32" s="43"/>
      <c r="I32" s="42"/>
      <c r="J32" s="43"/>
      <c r="K32" s="42"/>
      <c r="L32" s="43"/>
      <c r="M32" s="42"/>
      <c r="N32" s="43"/>
      <c r="Q32" s="66"/>
      <c r="S32" s="129"/>
    </row>
    <row r="33" spans="1:19" s="1" customFormat="1" ht="15" customHeight="1">
      <c r="A33" s="117"/>
      <c r="B33" s="117"/>
      <c r="C33" s="119"/>
      <c r="D33" s="39"/>
      <c r="E33" s="40"/>
      <c r="F33" s="126"/>
      <c r="G33" s="42"/>
      <c r="H33" s="43"/>
      <c r="I33" s="42"/>
      <c r="J33" s="43"/>
      <c r="K33" s="42"/>
      <c r="L33" s="43"/>
      <c r="M33" s="42"/>
      <c r="N33" s="43"/>
      <c r="Q33" s="66"/>
      <c r="S33" s="129"/>
    </row>
    <row r="34" spans="1:19" s="1" customFormat="1" ht="15" customHeight="1">
      <c r="A34" s="117"/>
      <c r="B34" s="127"/>
      <c r="C34" s="119"/>
      <c r="D34" s="39"/>
      <c r="E34" s="40"/>
      <c r="F34" s="128"/>
      <c r="G34" s="42"/>
      <c r="H34" s="43"/>
      <c r="I34" s="42"/>
      <c r="J34" s="43"/>
      <c r="K34" s="42"/>
      <c r="L34" s="43"/>
      <c r="M34" s="42"/>
      <c r="N34" s="43"/>
      <c r="Q34" s="66"/>
      <c r="S34" s="129"/>
    </row>
    <row r="35" spans="1:19" s="1" customFormat="1" ht="15" customHeight="1">
      <c r="A35" s="51" t="s">
        <v>88</v>
      </c>
      <c r="B35" s="50"/>
      <c r="C35" s="120"/>
      <c r="D35" s="46"/>
      <c r="E35" s="47"/>
      <c r="F35" s="48">
        <f>SUM(F10:F34)</f>
        <v>911000</v>
      </c>
      <c r="G35" s="37"/>
      <c r="H35" s="49">
        <f>SUM(H10:H34)</f>
        <v>342500</v>
      </c>
      <c r="I35" s="37"/>
      <c r="J35" s="49">
        <f>SUM(J10:J34)</f>
        <v>203500</v>
      </c>
      <c r="K35" s="37"/>
      <c r="L35" s="49">
        <f>SUM(L10:L34)</f>
        <v>195500</v>
      </c>
      <c r="M35" s="37"/>
      <c r="N35" s="49">
        <f>SUM(N10:N34)</f>
        <v>169500</v>
      </c>
      <c r="Q35" s="66">
        <f>+N35+L35+J35+H35</f>
        <v>911000</v>
      </c>
      <c r="S35" s="129"/>
    </row>
    <row r="36" spans="1:19" s="1" customFormat="1" ht="15" customHeight="1">
      <c r="A36" s="11"/>
      <c r="B36" s="53"/>
      <c r="C36" s="54"/>
      <c r="D36" s="329"/>
      <c r="E36" s="15"/>
      <c r="F36" s="330"/>
      <c r="G36" s="331"/>
      <c r="H36" s="332"/>
      <c r="I36" s="331"/>
      <c r="J36" s="332"/>
      <c r="K36" s="331"/>
      <c r="L36" s="332"/>
      <c r="M36" s="331"/>
      <c r="N36" s="333"/>
      <c r="Q36" s="66"/>
      <c r="S36" s="129"/>
    </row>
    <row r="37" spans="1:19" s="1" customFormat="1" ht="15" customHeight="1">
      <c r="A37" s="58"/>
      <c r="B37" s="57"/>
      <c r="C37" s="59"/>
      <c r="D37" s="109"/>
      <c r="E37" s="110"/>
      <c r="F37" s="111"/>
      <c r="G37" s="5"/>
      <c r="H37" s="112"/>
      <c r="I37" s="5"/>
      <c r="J37" s="112"/>
      <c r="K37" s="5"/>
      <c r="L37" s="112"/>
      <c r="M37" s="5"/>
      <c r="N37" s="113"/>
      <c r="Q37" s="66"/>
      <c r="S37" s="129"/>
    </row>
    <row r="38" spans="1:14" ht="12.75">
      <c r="A38" s="58"/>
      <c r="B38" s="57" t="s">
        <v>89</v>
      </c>
      <c r="C38" s="59"/>
      <c r="D38" s="60"/>
      <c r="E38" s="61"/>
      <c r="F38" s="57"/>
      <c r="G38" s="57"/>
      <c r="H38" s="57" t="s">
        <v>90</v>
      </c>
      <c r="I38" s="57"/>
      <c r="J38" s="379"/>
      <c r="K38" s="379"/>
      <c r="L38" s="379"/>
      <c r="M38" s="57"/>
      <c r="N38" s="67"/>
    </row>
    <row r="39" spans="1:14" ht="12.75">
      <c r="A39" s="58"/>
      <c r="B39" s="57"/>
      <c r="C39" s="59"/>
      <c r="D39" s="60"/>
      <c r="E39" s="61"/>
      <c r="F39" s="57"/>
      <c r="G39" s="57"/>
      <c r="H39" s="57"/>
      <c r="I39" s="57"/>
      <c r="J39" s="391" t="s">
        <v>854</v>
      </c>
      <c r="K39" s="391"/>
      <c r="L39" s="391"/>
      <c r="M39" s="57"/>
      <c r="N39" s="67"/>
    </row>
    <row r="40" spans="1:14" ht="12.75">
      <c r="A40" s="22"/>
      <c r="B40" s="334"/>
      <c r="C40" s="335"/>
      <c r="D40" s="336"/>
      <c r="E40" s="337"/>
      <c r="F40" s="334"/>
      <c r="G40" s="334"/>
      <c r="H40" s="334"/>
      <c r="I40" s="334"/>
      <c r="J40" s="399" t="s">
        <v>183</v>
      </c>
      <c r="K40" s="399"/>
      <c r="L40" s="399"/>
      <c r="M40" s="334"/>
      <c r="N40" s="338"/>
    </row>
  </sheetData>
  <sheetProtection/>
  <mergeCells count="11">
    <mergeCell ref="I8:J8"/>
    <mergeCell ref="K8:L8"/>
    <mergeCell ref="M8:N8"/>
    <mergeCell ref="J38:L38"/>
    <mergeCell ref="J39:L39"/>
    <mergeCell ref="J40:L40"/>
    <mergeCell ref="A2:O2"/>
    <mergeCell ref="A3:O3"/>
    <mergeCell ref="G7:N7"/>
    <mergeCell ref="D8:E8"/>
    <mergeCell ref="G8:H8"/>
  </mergeCells>
  <printOptions/>
  <pageMargins left="0.5" right="0.159027777777778" top="1" bottom="1" header="0.5" footer="0.5"/>
  <pageSetup horizontalDpi="300" verticalDpi="300" orientation="landscape" paperSize="14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Q40"/>
  <sheetViews>
    <sheetView zoomScale="85" zoomScaleNormal="85" zoomScaleSheetLayoutView="96" zoomScalePageLayoutView="0" workbookViewId="0" topLeftCell="A1">
      <selection activeCell="J39" sqref="J39:L39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0.710937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7" max="17" width="12.140625" style="0" bestFit="1" customWidth="1"/>
  </cols>
  <sheetData>
    <row r="1" ht="12.75">
      <c r="A1" s="2" t="s">
        <v>44</v>
      </c>
    </row>
    <row r="2" spans="1:16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4"/>
    </row>
    <row r="3" spans="1:16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5"/>
    </row>
    <row r="4" spans="1:5" ht="12.75">
      <c r="A4" s="10" t="s">
        <v>47</v>
      </c>
      <c r="B4" s="10"/>
      <c r="C4" s="6"/>
      <c r="D4" s="7"/>
      <c r="E4" s="8"/>
    </row>
    <row r="5" spans="1:14" ht="12.75">
      <c r="A5" s="11" t="s">
        <v>48</v>
      </c>
      <c r="B5" s="12"/>
      <c r="C5" s="13"/>
      <c r="D5" s="14"/>
      <c r="E5" s="15"/>
      <c r="F5" s="16" t="s">
        <v>184</v>
      </c>
      <c r="G5" s="17"/>
      <c r="H5" s="17"/>
      <c r="I5" s="17"/>
      <c r="J5" s="63"/>
      <c r="K5" s="53" t="s">
        <v>148</v>
      </c>
      <c r="L5" s="53"/>
      <c r="M5" s="53"/>
      <c r="N5" s="64"/>
    </row>
    <row r="6" spans="1:14" ht="12.75">
      <c r="A6" s="18" t="s">
        <v>185</v>
      </c>
      <c r="B6" s="10"/>
      <c r="C6" s="19"/>
      <c r="D6" s="20"/>
      <c r="E6" s="21"/>
      <c r="F6" s="22" t="s">
        <v>51</v>
      </c>
      <c r="G6" s="22" t="s">
        <v>52</v>
      </c>
      <c r="H6" s="23"/>
      <c r="I6" s="16" t="s">
        <v>53</v>
      </c>
      <c r="J6" s="63"/>
      <c r="K6" s="62" t="s">
        <v>54</v>
      </c>
      <c r="L6" s="62"/>
      <c r="M6" s="62"/>
      <c r="N6" s="23"/>
    </row>
    <row r="7" spans="1:14" ht="12.75">
      <c r="A7" s="24"/>
      <c r="B7" s="11"/>
      <c r="C7" s="25"/>
      <c r="D7" s="26"/>
      <c r="E7" s="27"/>
      <c r="F7" s="11"/>
      <c r="G7" s="373" t="s">
        <v>55</v>
      </c>
      <c r="H7" s="376"/>
      <c r="I7" s="376"/>
      <c r="J7" s="376"/>
      <c r="K7" s="376"/>
      <c r="L7" s="376"/>
      <c r="M7" s="376"/>
      <c r="N7" s="374"/>
    </row>
    <row r="8" spans="1:14" ht="12.75">
      <c r="A8" s="28" t="s">
        <v>56</v>
      </c>
      <c r="B8" s="29" t="s">
        <v>57</v>
      </c>
      <c r="C8" s="30" t="s">
        <v>58</v>
      </c>
      <c r="D8" s="377" t="s">
        <v>59</v>
      </c>
      <c r="E8" s="378"/>
      <c r="F8" s="29" t="s">
        <v>4</v>
      </c>
      <c r="G8" s="373" t="s">
        <v>60</v>
      </c>
      <c r="H8" s="374"/>
      <c r="I8" s="373" t="s">
        <v>61</v>
      </c>
      <c r="J8" s="374"/>
      <c r="K8" s="373" t="s">
        <v>62</v>
      </c>
      <c r="L8" s="374"/>
      <c r="M8" s="373" t="s">
        <v>63</v>
      </c>
      <c r="N8" s="374"/>
    </row>
    <row r="9" spans="1:14" ht="12.75">
      <c r="A9" s="32"/>
      <c r="B9" s="22"/>
      <c r="C9" s="33"/>
      <c r="D9" s="34"/>
      <c r="E9" s="35"/>
      <c r="F9" s="22"/>
      <c r="G9" s="36" t="s">
        <v>64</v>
      </c>
      <c r="H9" s="37" t="s">
        <v>65</v>
      </c>
      <c r="I9" s="37" t="s">
        <v>64</v>
      </c>
      <c r="J9" s="37" t="s">
        <v>66</v>
      </c>
      <c r="K9" s="36" t="s">
        <v>64</v>
      </c>
      <c r="L9" s="65" t="s">
        <v>66</v>
      </c>
      <c r="M9" s="36" t="s">
        <v>64</v>
      </c>
      <c r="N9" s="36" t="s">
        <v>65</v>
      </c>
    </row>
    <row r="10" spans="1:17" s="1" customFormat="1" ht="15" customHeight="1">
      <c r="A10" s="297" t="s">
        <v>703</v>
      </c>
      <c r="B10" s="297" t="s">
        <v>98</v>
      </c>
      <c r="C10" s="38"/>
      <c r="D10" s="39"/>
      <c r="E10" s="40"/>
      <c r="F10" s="301">
        <v>12000</v>
      </c>
      <c r="G10" s="42"/>
      <c r="H10" s="43">
        <v>3000</v>
      </c>
      <c r="I10" s="42"/>
      <c r="J10" s="43">
        <v>3000</v>
      </c>
      <c r="K10" s="42"/>
      <c r="L10" s="43">
        <v>3000</v>
      </c>
      <c r="M10" s="42"/>
      <c r="N10" s="43">
        <v>3000</v>
      </c>
      <c r="Q10" s="66"/>
    </row>
    <row r="11" spans="1:17" s="1" customFormat="1" ht="15" customHeight="1">
      <c r="A11" s="297" t="s">
        <v>704</v>
      </c>
      <c r="B11" s="297" t="s">
        <v>679</v>
      </c>
      <c r="C11" s="38"/>
      <c r="D11" s="39"/>
      <c r="E11" s="40"/>
      <c r="F11" s="301">
        <v>12000</v>
      </c>
      <c r="G11" s="42"/>
      <c r="H11" s="43">
        <v>3000</v>
      </c>
      <c r="I11" s="42"/>
      <c r="J11" s="43">
        <v>3000</v>
      </c>
      <c r="K11" s="42"/>
      <c r="L11" s="43">
        <v>3000</v>
      </c>
      <c r="M11" s="42"/>
      <c r="N11" s="43">
        <v>3000</v>
      </c>
      <c r="Q11" s="66"/>
    </row>
    <row r="12" spans="1:17" s="1" customFormat="1" ht="15" customHeight="1">
      <c r="A12" s="297" t="s">
        <v>705</v>
      </c>
      <c r="B12" s="297" t="s">
        <v>381</v>
      </c>
      <c r="C12" s="44"/>
      <c r="D12" s="39"/>
      <c r="E12" s="40"/>
      <c r="F12" s="302"/>
      <c r="G12" s="42"/>
      <c r="H12" s="41"/>
      <c r="I12" s="42"/>
      <c r="J12" s="43"/>
      <c r="K12" s="42"/>
      <c r="L12" s="43"/>
      <c r="M12" s="42"/>
      <c r="N12" s="43"/>
      <c r="Q12" s="66"/>
    </row>
    <row r="13" spans="1:17" s="1" customFormat="1" ht="15" customHeight="1">
      <c r="A13" s="297"/>
      <c r="B13" s="297" t="s">
        <v>706</v>
      </c>
      <c r="C13" s="44"/>
      <c r="D13" s="39"/>
      <c r="E13" s="40"/>
      <c r="F13" s="301">
        <v>1000</v>
      </c>
      <c r="G13" s="42"/>
      <c r="H13" s="41">
        <v>250</v>
      </c>
      <c r="I13" s="42"/>
      <c r="J13" s="41">
        <v>250</v>
      </c>
      <c r="K13" s="41"/>
      <c r="L13" s="41">
        <v>250</v>
      </c>
      <c r="M13" s="41"/>
      <c r="N13" s="41">
        <v>250</v>
      </c>
      <c r="Q13" s="66"/>
    </row>
    <row r="14" spans="1:17" s="1" customFormat="1" ht="15" customHeight="1">
      <c r="A14" s="297"/>
      <c r="B14" s="307" t="s">
        <v>707</v>
      </c>
      <c r="C14" s="38"/>
      <c r="D14" s="39"/>
      <c r="E14" s="40"/>
      <c r="F14" s="302">
        <v>2000</v>
      </c>
      <c r="G14" s="42"/>
      <c r="H14" s="41">
        <v>500</v>
      </c>
      <c r="I14" s="42"/>
      <c r="J14" s="41">
        <v>500</v>
      </c>
      <c r="K14" s="41"/>
      <c r="L14" s="41">
        <v>500</v>
      </c>
      <c r="M14" s="41"/>
      <c r="N14" s="41">
        <v>500</v>
      </c>
      <c r="Q14" s="66"/>
    </row>
    <row r="15" spans="1:17" s="1" customFormat="1" ht="15" customHeight="1">
      <c r="A15" s="297"/>
      <c r="B15" s="297" t="s">
        <v>708</v>
      </c>
      <c r="C15" s="38"/>
      <c r="D15" s="39"/>
      <c r="E15" s="40"/>
      <c r="F15" s="304">
        <v>4000</v>
      </c>
      <c r="G15" s="42"/>
      <c r="H15" s="41"/>
      <c r="I15" s="42"/>
      <c r="J15" s="43">
        <v>4000</v>
      </c>
      <c r="K15" s="42"/>
      <c r="L15" s="43"/>
      <c r="M15" s="42"/>
      <c r="N15" s="43"/>
      <c r="Q15" s="66"/>
    </row>
    <row r="16" spans="1:17" s="1" customFormat="1" ht="15" customHeight="1">
      <c r="A16" s="297" t="s">
        <v>709</v>
      </c>
      <c r="B16" s="297" t="s">
        <v>710</v>
      </c>
      <c r="C16" s="38"/>
      <c r="D16" s="39"/>
      <c r="E16" s="40"/>
      <c r="F16" s="305">
        <v>3000</v>
      </c>
      <c r="G16" s="42"/>
      <c r="H16" s="41">
        <f>+F16/4</f>
        <v>750</v>
      </c>
      <c r="I16" s="42"/>
      <c r="J16" s="43">
        <v>750</v>
      </c>
      <c r="K16" s="42"/>
      <c r="L16" s="41">
        <v>750</v>
      </c>
      <c r="M16" s="42"/>
      <c r="N16" s="43">
        <v>750</v>
      </c>
      <c r="Q16" s="66"/>
    </row>
    <row r="17" spans="1:17" s="1" customFormat="1" ht="15" customHeight="1">
      <c r="A17" s="297" t="s">
        <v>711</v>
      </c>
      <c r="B17" s="297" t="s">
        <v>712</v>
      </c>
      <c r="C17" s="38"/>
      <c r="D17" s="39"/>
      <c r="E17" s="40"/>
      <c r="F17" s="305">
        <v>12000</v>
      </c>
      <c r="G17" s="42"/>
      <c r="H17" s="41">
        <v>3000</v>
      </c>
      <c r="I17" s="42"/>
      <c r="J17" s="41">
        <v>3000</v>
      </c>
      <c r="K17" s="41"/>
      <c r="L17" s="41">
        <v>3000</v>
      </c>
      <c r="M17" s="41"/>
      <c r="N17" s="41">
        <v>3000</v>
      </c>
      <c r="Q17" s="66"/>
    </row>
    <row r="18" spans="1:17" s="1" customFormat="1" ht="15" customHeight="1">
      <c r="A18" s="297" t="s">
        <v>713</v>
      </c>
      <c r="B18" s="297" t="s">
        <v>689</v>
      </c>
      <c r="C18" s="38"/>
      <c r="D18" s="39"/>
      <c r="E18" s="40"/>
      <c r="F18" s="305">
        <v>24000</v>
      </c>
      <c r="G18" s="42"/>
      <c r="H18" s="41">
        <v>6000</v>
      </c>
      <c r="I18" s="42"/>
      <c r="J18" s="41">
        <v>6000</v>
      </c>
      <c r="K18" s="41"/>
      <c r="L18" s="41">
        <v>6000</v>
      </c>
      <c r="M18" s="41"/>
      <c r="N18" s="41">
        <v>6000</v>
      </c>
      <c r="Q18" s="66"/>
    </row>
    <row r="19" spans="1:17" s="1" customFormat="1" ht="15" customHeight="1">
      <c r="A19" s="297" t="s">
        <v>714</v>
      </c>
      <c r="B19" s="297" t="s">
        <v>76</v>
      </c>
      <c r="C19" s="38"/>
      <c r="D19" s="39"/>
      <c r="E19" s="40"/>
      <c r="F19" s="305">
        <v>12000</v>
      </c>
      <c r="G19" s="42"/>
      <c r="H19" s="41">
        <v>3000</v>
      </c>
      <c r="I19" s="42"/>
      <c r="J19" s="41">
        <v>3000</v>
      </c>
      <c r="K19" s="41"/>
      <c r="L19" s="41">
        <v>3000</v>
      </c>
      <c r="M19" s="41"/>
      <c r="N19" s="41">
        <v>3000</v>
      </c>
      <c r="Q19" s="66"/>
    </row>
    <row r="20" spans="1:17" s="1" customFormat="1" ht="15" customHeight="1">
      <c r="A20" s="297" t="s">
        <v>715</v>
      </c>
      <c r="B20" s="297" t="s">
        <v>716</v>
      </c>
      <c r="C20" s="38"/>
      <c r="D20" s="39"/>
      <c r="E20" s="40"/>
      <c r="F20" s="305">
        <v>5000</v>
      </c>
      <c r="G20" s="42"/>
      <c r="H20" s="41">
        <f>+F20/4</f>
        <v>1250</v>
      </c>
      <c r="I20" s="42"/>
      <c r="J20" s="43">
        <v>1250</v>
      </c>
      <c r="K20" s="42"/>
      <c r="L20" s="43">
        <v>1250</v>
      </c>
      <c r="M20" s="43"/>
      <c r="N20" s="43">
        <v>1250</v>
      </c>
      <c r="Q20" s="66"/>
    </row>
    <row r="21" spans="1:17" s="1" customFormat="1" ht="15" customHeight="1">
      <c r="A21" s="297" t="s">
        <v>717</v>
      </c>
      <c r="B21" s="297" t="s">
        <v>718</v>
      </c>
      <c r="C21" s="38"/>
      <c r="D21" s="39"/>
      <c r="E21" s="40"/>
      <c r="F21" s="305">
        <v>6000</v>
      </c>
      <c r="G21" s="42"/>
      <c r="H21" s="43">
        <v>1500</v>
      </c>
      <c r="I21" s="42"/>
      <c r="J21" s="43">
        <v>1500</v>
      </c>
      <c r="K21" s="43"/>
      <c r="L21" s="43">
        <v>1500</v>
      </c>
      <c r="M21" s="43"/>
      <c r="N21" s="43">
        <v>1500</v>
      </c>
      <c r="Q21" s="66"/>
    </row>
    <row r="22" spans="1:17" s="1" customFormat="1" ht="15" customHeight="1">
      <c r="A22" s="297" t="s">
        <v>719</v>
      </c>
      <c r="B22" s="297" t="s">
        <v>720</v>
      </c>
      <c r="C22" s="38"/>
      <c r="D22" s="39"/>
      <c r="E22" s="40"/>
      <c r="F22" s="305">
        <v>12000</v>
      </c>
      <c r="G22" s="42"/>
      <c r="H22" s="41">
        <v>3000</v>
      </c>
      <c r="I22" s="42"/>
      <c r="J22" s="41">
        <v>3000</v>
      </c>
      <c r="K22" s="41"/>
      <c r="L22" s="41">
        <v>3000</v>
      </c>
      <c r="M22" s="41"/>
      <c r="N22" s="41">
        <v>3000</v>
      </c>
      <c r="Q22" s="66"/>
    </row>
    <row r="23" spans="1:17" s="1" customFormat="1" ht="15" customHeight="1">
      <c r="A23" s="297" t="s">
        <v>721</v>
      </c>
      <c r="B23" s="307" t="s">
        <v>722</v>
      </c>
      <c r="C23" s="38"/>
      <c r="D23" s="39"/>
      <c r="E23" s="40"/>
      <c r="F23" s="308">
        <v>10000</v>
      </c>
      <c r="G23" s="42"/>
      <c r="H23" s="43">
        <v>10000</v>
      </c>
      <c r="I23" s="42"/>
      <c r="J23" s="43"/>
      <c r="K23" s="42"/>
      <c r="L23" s="43"/>
      <c r="M23" s="42"/>
      <c r="N23" s="43"/>
      <c r="Q23" s="66"/>
    </row>
    <row r="24" spans="1:17" s="1" customFormat="1" ht="15" customHeight="1">
      <c r="A24" s="297" t="s">
        <v>721</v>
      </c>
      <c r="B24" s="307" t="s">
        <v>722</v>
      </c>
      <c r="C24" s="38"/>
      <c r="D24" s="39"/>
      <c r="E24" s="40"/>
      <c r="F24" s="303">
        <v>5000</v>
      </c>
      <c r="G24" s="42"/>
      <c r="H24" s="43"/>
      <c r="I24" s="42"/>
      <c r="J24" s="43"/>
      <c r="K24" s="42"/>
      <c r="L24" s="43">
        <v>5000</v>
      </c>
      <c r="M24" s="42"/>
      <c r="N24" s="43"/>
      <c r="Q24" s="66"/>
    </row>
    <row r="25" spans="1:17" s="1" customFormat="1" ht="15" customHeight="1">
      <c r="A25" s="297" t="s">
        <v>721</v>
      </c>
      <c r="B25" s="298" t="s">
        <v>723</v>
      </c>
      <c r="C25" s="38"/>
      <c r="D25" s="39"/>
      <c r="E25" s="40"/>
      <c r="F25" s="303">
        <v>25000</v>
      </c>
      <c r="G25" s="42"/>
      <c r="H25" s="43"/>
      <c r="I25" s="42"/>
      <c r="J25" s="43">
        <v>25000</v>
      </c>
      <c r="K25" s="42"/>
      <c r="L25" s="43"/>
      <c r="M25" s="42"/>
      <c r="N25" s="43"/>
      <c r="Q25" s="66"/>
    </row>
    <row r="26" spans="1:17" s="1" customFormat="1" ht="15" customHeight="1">
      <c r="A26" s="297" t="s">
        <v>724</v>
      </c>
      <c r="B26" s="400" t="s">
        <v>725</v>
      </c>
      <c r="C26" s="401"/>
      <c r="D26" s="39"/>
      <c r="E26" s="40"/>
      <c r="F26" s="303">
        <v>20000</v>
      </c>
      <c r="G26" s="42"/>
      <c r="H26" s="43">
        <v>5000</v>
      </c>
      <c r="I26" s="42"/>
      <c r="J26" s="43">
        <v>5000</v>
      </c>
      <c r="K26" s="43">
        <v>5000</v>
      </c>
      <c r="L26" s="43">
        <v>5000</v>
      </c>
      <c r="M26" s="43">
        <v>5000</v>
      </c>
      <c r="N26" s="43">
        <v>5000</v>
      </c>
      <c r="Q26" s="66"/>
    </row>
    <row r="27" spans="1:17" s="1" customFormat="1" ht="15" customHeight="1">
      <c r="A27" s="114"/>
      <c r="B27" s="115"/>
      <c r="C27" s="38"/>
      <c r="D27" s="39"/>
      <c r="E27" s="40"/>
      <c r="F27" s="116"/>
      <c r="G27" s="42"/>
      <c r="H27" s="43"/>
      <c r="I27" s="42"/>
      <c r="J27" s="43"/>
      <c r="K27" s="42"/>
      <c r="L27" s="43"/>
      <c r="M27" s="42"/>
      <c r="N27" s="43"/>
      <c r="Q27" s="66"/>
    </row>
    <row r="28" spans="1:17" s="1" customFormat="1" ht="15" customHeight="1">
      <c r="A28" s="114"/>
      <c r="B28" s="115"/>
      <c r="C28" s="38"/>
      <c r="D28" s="39"/>
      <c r="E28" s="40"/>
      <c r="F28" s="116"/>
      <c r="G28" s="42"/>
      <c r="H28" s="43"/>
      <c r="I28" s="42"/>
      <c r="J28" s="43"/>
      <c r="K28" s="42"/>
      <c r="L28" s="43"/>
      <c r="M28" s="42"/>
      <c r="N28" s="43"/>
      <c r="Q28" s="66"/>
    </row>
    <row r="29" spans="1:17" s="1" customFormat="1" ht="15" customHeight="1">
      <c r="A29" s="114"/>
      <c r="B29" s="115"/>
      <c r="C29" s="38"/>
      <c r="D29" s="39"/>
      <c r="E29" s="40"/>
      <c r="F29" s="116"/>
      <c r="G29" s="42"/>
      <c r="H29" s="43"/>
      <c r="I29" s="42"/>
      <c r="J29" s="43"/>
      <c r="K29" s="42"/>
      <c r="L29" s="43"/>
      <c r="M29" s="42"/>
      <c r="N29" s="43"/>
      <c r="Q29" s="66"/>
    </row>
    <row r="30" spans="1:17" s="1" customFormat="1" ht="15" customHeight="1">
      <c r="A30" s="114"/>
      <c r="B30" s="115"/>
      <c r="C30" s="44"/>
      <c r="D30" s="39"/>
      <c r="E30" s="40"/>
      <c r="F30" s="116"/>
      <c r="G30" s="42"/>
      <c r="H30" s="43"/>
      <c r="I30" s="42"/>
      <c r="J30" s="43"/>
      <c r="K30" s="42"/>
      <c r="L30" s="43"/>
      <c r="M30" s="42"/>
      <c r="N30" s="43"/>
      <c r="Q30" s="66"/>
    </row>
    <row r="31" spans="1:17" s="1" customFormat="1" ht="15" customHeight="1">
      <c r="A31" s="42"/>
      <c r="B31" s="90"/>
      <c r="C31" s="44"/>
      <c r="D31" s="39"/>
      <c r="E31" s="40"/>
      <c r="F31" s="41"/>
      <c r="G31" s="42"/>
      <c r="H31" s="43"/>
      <c r="I31" s="42"/>
      <c r="J31" s="43"/>
      <c r="K31" s="42"/>
      <c r="L31" s="43"/>
      <c r="M31" s="42"/>
      <c r="N31" s="43"/>
      <c r="Q31" s="66"/>
    </row>
    <row r="32" spans="1:17" s="1" customFormat="1" ht="15" customHeight="1">
      <c r="A32" s="90"/>
      <c r="B32" s="118"/>
      <c r="C32" s="119"/>
      <c r="D32" s="39"/>
      <c r="E32" s="40"/>
      <c r="F32" s="41"/>
      <c r="G32" s="42"/>
      <c r="H32" s="43"/>
      <c r="I32" s="42"/>
      <c r="J32" s="43"/>
      <c r="K32" s="42"/>
      <c r="L32" s="43"/>
      <c r="M32" s="42"/>
      <c r="N32" s="43"/>
      <c r="Q32" s="66"/>
    </row>
    <row r="33" spans="1:17" s="1" customFormat="1" ht="15" customHeight="1">
      <c r="A33" s="90"/>
      <c r="B33" s="118"/>
      <c r="C33" s="119"/>
      <c r="D33" s="39"/>
      <c r="E33" s="40"/>
      <c r="F33" s="41"/>
      <c r="G33" s="42"/>
      <c r="H33" s="43"/>
      <c r="I33" s="42"/>
      <c r="J33" s="43"/>
      <c r="K33" s="42"/>
      <c r="L33" s="43"/>
      <c r="M33" s="42"/>
      <c r="N33" s="43"/>
      <c r="Q33" s="66"/>
    </row>
    <row r="34" spans="1:17" s="1" customFormat="1" ht="15" customHeight="1">
      <c r="A34" s="90"/>
      <c r="B34" s="118"/>
      <c r="C34" s="119"/>
      <c r="D34" s="39"/>
      <c r="E34" s="40"/>
      <c r="F34" s="41"/>
      <c r="G34" s="42"/>
      <c r="H34" s="43"/>
      <c r="I34" s="42"/>
      <c r="J34" s="43"/>
      <c r="K34" s="42"/>
      <c r="L34" s="43"/>
      <c r="M34" s="42"/>
      <c r="N34" s="43"/>
      <c r="Q34" s="66"/>
    </row>
    <row r="35" spans="1:17" s="1" customFormat="1" ht="15" customHeight="1">
      <c r="A35" s="51" t="s">
        <v>88</v>
      </c>
      <c r="B35" s="50"/>
      <c r="C35" s="120"/>
      <c r="D35" s="46"/>
      <c r="E35" s="47"/>
      <c r="F35" s="48">
        <f>SUM(F10:F34)</f>
        <v>165000</v>
      </c>
      <c r="G35" s="37"/>
      <c r="H35" s="49">
        <f>SUM(H10:H34)</f>
        <v>40250</v>
      </c>
      <c r="I35" s="37"/>
      <c r="J35" s="49">
        <f>SUM(J10:J34)</f>
        <v>59250</v>
      </c>
      <c r="K35" s="37"/>
      <c r="L35" s="49">
        <f>SUM(L10:L34)</f>
        <v>35250</v>
      </c>
      <c r="M35" s="37"/>
      <c r="N35" s="49">
        <f>SUM(N10:N34)</f>
        <v>30250</v>
      </c>
      <c r="Q35" s="66">
        <f>+N35+L35+J35+H35</f>
        <v>165000</v>
      </c>
    </row>
    <row r="36" spans="1:17" ht="12.75">
      <c r="A36" s="11"/>
      <c r="B36" s="53"/>
      <c r="C36" s="54"/>
      <c r="D36" s="55"/>
      <c r="E36" s="56"/>
      <c r="F36" s="339"/>
      <c r="G36" s="53"/>
      <c r="H36" s="339"/>
      <c r="I36" s="53"/>
      <c r="J36" s="339"/>
      <c r="K36" s="53"/>
      <c r="L36" s="339"/>
      <c r="M36" s="53"/>
      <c r="N36" s="340"/>
      <c r="Q36" s="123"/>
    </row>
    <row r="37" spans="1:17" ht="12.75">
      <c r="A37" s="58"/>
      <c r="B37" s="57" t="s">
        <v>89</v>
      </c>
      <c r="C37" s="59"/>
      <c r="D37" s="60"/>
      <c r="E37" s="61"/>
      <c r="F37" s="121"/>
      <c r="G37" s="57"/>
      <c r="H37" s="121"/>
      <c r="I37" s="57"/>
      <c r="J37" s="121"/>
      <c r="K37" s="57"/>
      <c r="L37" s="121"/>
      <c r="M37" s="57"/>
      <c r="N37" s="122"/>
      <c r="Q37" s="123"/>
    </row>
    <row r="38" spans="1:14" ht="12.75">
      <c r="A38" s="58"/>
      <c r="B38" s="57"/>
      <c r="C38" s="59"/>
      <c r="D38" s="60"/>
      <c r="E38" s="61"/>
      <c r="F38" s="57"/>
      <c r="G38" s="57"/>
      <c r="H38" s="57" t="s">
        <v>90</v>
      </c>
      <c r="I38" s="57"/>
      <c r="J38" s="379"/>
      <c r="K38" s="379"/>
      <c r="L38" s="379"/>
      <c r="M38" s="57"/>
      <c r="N38" s="67"/>
    </row>
    <row r="39" spans="1:14" ht="12.75">
      <c r="A39" s="58"/>
      <c r="B39" s="57"/>
      <c r="C39" s="59"/>
      <c r="D39" s="60"/>
      <c r="E39" s="61"/>
      <c r="F39" s="57"/>
      <c r="G39" s="57"/>
      <c r="H39" s="57"/>
      <c r="I39" s="57"/>
      <c r="J39" s="391" t="s">
        <v>845</v>
      </c>
      <c r="K39" s="391"/>
      <c r="L39" s="391"/>
      <c r="M39" s="57"/>
      <c r="N39" s="67"/>
    </row>
    <row r="40" spans="1:14" ht="12.75">
      <c r="A40" s="22"/>
      <c r="B40" s="334"/>
      <c r="C40" s="335"/>
      <c r="D40" s="336"/>
      <c r="E40" s="337"/>
      <c r="F40" s="334"/>
      <c r="G40" s="334"/>
      <c r="H40" s="334"/>
      <c r="I40" s="334"/>
      <c r="J40" s="399" t="s">
        <v>186</v>
      </c>
      <c r="K40" s="399"/>
      <c r="L40" s="399"/>
      <c r="M40" s="334"/>
      <c r="N40" s="338"/>
    </row>
  </sheetData>
  <sheetProtection/>
  <mergeCells count="12">
    <mergeCell ref="J40:L40"/>
    <mergeCell ref="A2:O2"/>
    <mergeCell ref="A3:O3"/>
    <mergeCell ref="G7:N7"/>
    <mergeCell ref="D8:E8"/>
    <mergeCell ref="G8:H8"/>
    <mergeCell ref="B26:C26"/>
    <mergeCell ref="I8:J8"/>
    <mergeCell ref="K8:L8"/>
    <mergeCell ref="M8:N8"/>
    <mergeCell ref="J38:L38"/>
    <mergeCell ref="J39:L3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R106"/>
  <sheetViews>
    <sheetView zoomScale="85" zoomScaleNormal="85" zoomScaleSheetLayoutView="96" zoomScalePageLayoutView="0" workbookViewId="0" topLeftCell="A1">
      <selection activeCell="J104" sqref="J104:L104"/>
    </sheetView>
  </sheetViews>
  <sheetFormatPr defaultColWidth="9.140625" defaultRowHeight="12.75"/>
  <cols>
    <col min="1" max="1" width="10.7109375" style="2" customWidth="1"/>
    <col min="2" max="2" width="33.42187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3.003906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3.140625" style="0" bestFit="1" customWidth="1"/>
    <col min="18" max="18" width="14.281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+F102</f>
        <v>2039000</v>
      </c>
      <c r="H6" s="17"/>
      <c r="I6" s="17"/>
      <c r="J6" s="63"/>
      <c r="K6" s="314" t="s">
        <v>745</v>
      </c>
      <c r="L6" s="53"/>
      <c r="M6" s="53"/>
      <c r="N6" s="64"/>
    </row>
    <row r="7" spans="1:14" ht="12.75">
      <c r="A7" s="18" t="s">
        <v>187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68"/>
      <c r="B10" s="58"/>
      <c r="C10" s="69"/>
      <c r="D10" s="70"/>
      <c r="E10" s="71"/>
      <c r="F10" s="58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245" t="s">
        <v>750</v>
      </c>
      <c r="B11" s="246" t="s">
        <v>490</v>
      </c>
      <c r="C11" s="38"/>
      <c r="D11" s="39"/>
      <c r="E11" s="40"/>
      <c r="F11" s="252">
        <v>35000</v>
      </c>
      <c r="G11" s="74"/>
      <c r="H11" s="43">
        <v>17500</v>
      </c>
      <c r="I11" s="42"/>
      <c r="J11" s="43"/>
      <c r="K11" s="42"/>
      <c r="L11" s="43">
        <v>17500</v>
      </c>
      <c r="M11" s="42"/>
      <c r="N11" s="43"/>
    </row>
    <row r="12" spans="1:14" s="1" customFormat="1" ht="15" customHeight="1">
      <c r="A12" s="245" t="s">
        <v>749</v>
      </c>
      <c r="B12" s="246" t="s">
        <v>381</v>
      </c>
      <c r="C12" s="44"/>
      <c r="D12" s="39"/>
      <c r="E12" s="40"/>
      <c r="F12" s="253">
        <v>10000</v>
      </c>
      <c r="G12" s="74"/>
      <c r="H12" s="43"/>
      <c r="I12" s="42"/>
      <c r="J12" s="43">
        <v>5000</v>
      </c>
      <c r="K12" s="42"/>
      <c r="L12" s="43"/>
      <c r="M12" s="42"/>
      <c r="N12" s="43">
        <v>5000</v>
      </c>
    </row>
    <row r="13" spans="1:14" s="1" customFormat="1" ht="15" customHeight="1">
      <c r="A13" s="245" t="s">
        <v>751</v>
      </c>
      <c r="B13" s="246" t="s">
        <v>491</v>
      </c>
      <c r="C13" s="38"/>
      <c r="D13" s="39"/>
      <c r="E13" s="40"/>
      <c r="F13" s="253">
        <v>15000</v>
      </c>
      <c r="G13" s="74"/>
      <c r="H13" s="43">
        <f>+F13/4</f>
        <v>3750</v>
      </c>
      <c r="I13" s="42"/>
      <c r="J13" s="43">
        <v>3750</v>
      </c>
      <c r="K13" s="42"/>
      <c r="L13" s="43">
        <v>3750</v>
      </c>
      <c r="M13" s="42"/>
      <c r="N13" s="43">
        <v>3750</v>
      </c>
    </row>
    <row r="14" spans="1:14" s="1" customFormat="1" ht="15" customHeight="1">
      <c r="A14" s="245" t="s">
        <v>752</v>
      </c>
      <c r="B14" s="246" t="s">
        <v>492</v>
      </c>
      <c r="C14" s="38"/>
      <c r="D14" s="39"/>
      <c r="E14" s="40"/>
      <c r="F14" s="253">
        <v>24000</v>
      </c>
      <c r="G14" s="74"/>
      <c r="H14" s="43">
        <v>6000</v>
      </c>
      <c r="I14" s="42"/>
      <c r="J14" s="43">
        <v>6000</v>
      </c>
      <c r="K14" s="42"/>
      <c r="L14" s="43">
        <v>6000</v>
      </c>
      <c r="M14" s="42"/>
      <c r="N14" s="43">
        <v>6000</v>
      </c>
    </row>
    <row r="15" spans="1:14" s="1" customFormat="1" ht="15" customHeight="1">
      <c r="A15" s="245" t="s">
        <v>753</v>
      </c>
      <c r="B15" s="246" t="s">
        <v>76</v>
      </c>
      <c r="C15" s="38"/>
      <c r="D15" s="39"/>
      <c r="E15" s="40"/>
      <c r="F15" s="253">
        <v>12000</v>
      </c>
      <c r="G15" s="74"/>
      <c r="H15" s="43">
        <v>3000</v>
      </c>
      <c r="I15" s="42"/>
      <c r="J15" s="43">
        <v>3000</v>
      </c>
      <c r="K15" s="42"/>
      <c r="L15" s="43">
        <v>3000</v>
      </c>
      <c r="M15" s="42"/>
      <c r="N15" s="43">
        <v>3000</v>
      </c>
    </row>
    <row r="16" spans="1:14" s="1" customFormat="1" ht="15" customHeight="1">
      <c r="A16" s="245" t="s">
        <v>754</v>
      </c>
      <c r="B16" s="247" t="s">
        <v>493</v>
      </c>
      <c r="C16" s="38"/>
      <c r="D16" s="39"/>
      <c r="E16" s="40"/>
      <c r="F16" s="253">
        <v>25000</v>
      </c>
      <c r="G16" s="74"/>
      <c r="H16" s="43">
        <v>12500</v>
      </c>
      <c r="I16" s="42"/>
      <c r="J16" s="43"/>
      <c r="K16" s="42"/>
      <c r="L16" s="43">
        <v>12500</v>
      </c>
      <c r="M16" s="42"/>
      <c r="N16" s="43"/>
    </row>
    <row r="17" spans="1:14" s="1" customFormat="1" ht="15" customHeight="1">
      <c r="A17" s="245" t="s">
        <v>755</v>
      </c>
      <c r="B17" s="248" t="s">
        <v>494</v>
      </c>
      <c r="C17" s="38"/>
      <c r="D17" s="39"/>
      <c r="E17" s="40"/>
      <c r="F17" s="253">
        <v>20000</v>
      </c>
      <c r="G17" s="74"/>
      <c r="H17" s="43">
        <v>5000</v>
      </c>
      <c r="I17" s="42"/>
      <c r="J17" s="43">
        <v>5000</v>
      </c>
      <c r="K17" s="42"/>
      <c r="L17" s="43">
        <v>5000</v>
      </c>
      <c r="M17" s="42"/>
      <c r="N17" s="43">
        <v>5000</v>
      </c>
    </row>
    <row r="18" spans="1:14" s="1" customFormat="1" ht="15" customHeight="1">
      <c r="A18" s="249" t="s">
        <v>756</v>
      </c>
      <c r="B18" s="246" t="s">
        <v>495</v>
      </c>
      <c r="C18" s="38"/>
      <c r="D18" s="39"/>
      <c r="E18" s="40"/>
      <c r="F18" s="253"/>
      <c r="G18" s="74"/>
      <c r="H18" s="43"/>
      <c r="I18" s="42"/>
      <c r="J18" s="43"/>
      <c r="K18" s="42"/>
      <c r="L18" s="43"/>
      <c r="M18" s="42"/>
      <c r="N18" s="43"/>
    </row>
    <row r="19" spans="1:14" s="1" customFormat="1" ht="25.5" customHeight="1">
      <c r="A19" s="246"/>
      <c r="B19" s="251" t="s">
        <v>498</v>
      </c>
      <c r="C19" s="38"/>
      <c r="D19" s="39"/>
      <c r="E19" s="40"/>
      <c r="F19" s="253">
        <v>200000</v>
      </c>
      <c r="G19" s="74"/>
      <c r="H19" s="43">
        <v>50000</v>
      </c>
      <c r="I19" s="42"/>
      <c r="J19" s="43">
        <v>50000</v>
      </c>
      <c r="K19" s="42"/>
      <c r="L19" s="43">
        <v>50000</v>
      </c>
      <c r="M19" s="42"/>
      <c r="N19" s="43">
        <v>50000</v>
      </c>
    </row>
    <row r="20" spans="1:14" s="1" customFormat="1" ht="25.5" customHeight="1">
      <c r="A20" s="246"/>
      <c r="B20" s="248" t="s">
        <v>496</v>
      </c>
      <c r="C20" s="38"/>
      <c r="D20" s="39"/>
      <c r="E20" s="40"/>
      <c r="F20" s="254">
        <v>5000</v>
      </c>
      <c r="G20" s="74"/>
      <c r="H20" s="43"/>
      <c r="I20" s="42"/>
      <c r="J20" s="43">
        <v>2500</v>
      </c>
      <c r="K20" s="42"/>
      <c r="L20" s="43">
        <v>2500</v>
      </c>
      <c r="M20" s="42"/>
      <c r="N20" s="43"/>
    </row>
    <row r="21" spans="1:14" s="1" customFormat="1" ht="15" customHeight="1">
      <c r="A21" s="403" t="s">
        <v>757</v>
      </c>
      <c r="B21" s="246" t="s">
        <v>393</v>
      </c>
      <c r="C21" s="38"/>
      <c r="D21" s="39"/>
      <c r="E21" s="40"/>
      <c r="F21" s="254"/>
      <c r="G21" s="74"/>
      <c r="H21" s="43"/>
      <c r="I21" s="42"/>
      <c r="J21" s="43"/>
      <c r="K21" s="42"/>
      <c r="L21" s="43"/>
      <c r="M21" s="42"/>
      <c r="N21" s="43"/>
    </row>
    <row r="22" spans="1:14" s="1" customFormat="1" ht="15" customHeight="1">
      <c r="A22" s="404"/>
      <c r="B22" s="250" t="s">
        <v>497</v>
      </c>
      <c r="C22" s="45"/>
      <c r="D22" s="46"/>
      <c r="E22" s="47"/>
      <c r="F22" s="253">
        <v>40000</v>
      </c>
      <c r="G22" s="31"/>
      <c r="H22" s="49">
        <v>10000</v>
      </c>
      <c r="I22" s="37"/>
      <c r="J22" s="49">
        <v>10000</v>
      </c>
      <c r="K22" s="37"/>
      <c r="L22" s="49">
        <v>10000</v>
      </c>
      <c r="M22" s="37"/>
      <c r="N22" s="49">
        <v>10000</v>
      </c>
    </row>
    <row r="23" spans="1:14" s="1" customFormat="1" ht="15" customHeight="1">
      <c r="A23" s="245" t="s">
        <v>758</v>
      </c>
      <c r="B23" s="246" t="s">
        <v>499</v>
      </c>
      <c r="C23" s="45"/>
      <c r="D23" s="46"/>
      <c r="E23" s="47"/>
      <c r="F23" s="97"/>
      <c r="G23" s="31"/>
      <c r="H23" s="49"/>
      <c r="I23" s="37"/>
      <c r="J23" s="49"/>
      <c r="K23" s="37"/>
      <c r="L23" s="49"/>
      <c r="M23" s="37"/>
      <c r="N23" s="49"/>
    </row>
    <row r="24" spans="1:14" s="1" customFormat="1" ht="15" customHeight="1">
      <c r="A24" s="255"/>
      <c r="B24" s="246" t="s">
        <v>500</v>
      </c>
      <c r="C24" s="45"/>
      <c r="D24" s="46"/>
      <c r="E24" s="47"/>
      <c r="F24" s="98"/>
      <c r="G24" s="31"/>
      <c r="H24" s="49"/>
      <c r="I24" s="37"/>
      <c r="J24" s="49"/>
      <c r="K24" s="37"/>
      <c r="L24" s="49"/>
      <c r="M24" s="37"/>
      <c r="N24" s="49"/>
    </row>
    <row r="25" spans="1:14" s="1" customFormat="1" ht="15" customHeight="1">
      <c r="A25" s="256"/>
      <c r="B25" s="257" t="s">
        <v>501</v>
      </c>
      <c r="C25" s="45"/>
      <c r="D25" s="46"/>
      <c r="E25" s="47"/>
      <c r="F25" s="98">
        <v>232000</v>
      </c>
      <c r="G25" s="31"/>
      <c r="H25" s="49">
        <f>+F25/4</f>
        <v>58000</v>
      </c>
      <c r="I25" s="37"/>
      <c r="J25" s="49">
        <v>58000</v>
      </c>
      <c r="K25" s="37"/>
      <c r="L25" s="49">
        <v>58000</v>
      </c>
      <c r="M25" s="37"/>
      <c r="N25" s="49">
        <v>58000</v>
      </c>
    </row>
    <row r="26" spans="1:14" s="1" customFormat="1" ht="15" customHeight="1">
      <c r="A26" s="246"/>
      <c r="B26" s="250" t="s">
        <v>502</v>
      </c>
      <c r="C26" s="91"/>
      <c r="D26" s="80"/>
      <c r="E26" s="81"/>
      <c r="F26" s="252">
        <v>6000</v>
      </c>
      <c r="G26" s="37"/>
      <c r="H26" s="49">
        <v>1500</v>
      </c>
      <c r="I26" s="37"/>
      <c r="J26" s="49">
        <v>1500</v>
      </c>
      <c r="K26" s="37"/>
      <c r="L26" s="49">
        <v>1500</v>
      </c>
      <c r="M26" s="37"/>
      <c r="N26" s="49">
        <v>1500</v>
      </c>
    </row>
    <row r="27" spans="1:14" s="1" customFormat="1" ht="15" customHeight="1">
      <c r="A27" s="258"/>
      <c r="B27" s="246" t="s">
        <v>502</v>
      </c>
      <c r="C27" s="52"/>
      <c r="D27" s="46"/>
      <c r="E27" s="47"/>
      <c r="F27" s="252">
        <v>6000</v>
      </c>
      <c r="G27" s="37"/>
      <c r="H27" s="49">
        <v>1500</v>
      </c>
      <c r="I27" s="37"/>
      <c r="J27" s="49">
        <v>1500</v>
      </c>
      <c r="K27" s="37"/>
      <c r="L27" s="49">
        <v>1500</v>
      </c>
      <c r="M27" s="37"/>
      <c r="N27" s="49">
        <v>1500</v>
      </c>
    </row>
    <row r="28" spans="1:14" s="1" customFormat="1" ht="15" customHeight="1">
      <c r="A28" s="258" t="s">
        <v>758</v>
      </c>
      <c r="B28" s="259" t="s">
        <v>189</v>
      </c>
      <c r="C28" s="52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255"/>
      <c r="B29" s="257" t="s">
        <v>503</v>
      </c>
      <c r="C29" s="52"/>
      <c r="D29" s="46"/>
      <c r="E29" s="47"/>
      <c r="F29" s="48">
        <v>175000</v>
      </c>
      <c r="G29" s="37"/>
      <c r="H29" s="49">
        <f>+F29/4</f>
        <v>43750</v>
      </c>
      <c r="I29" s="37"/>
      <c r="J29" s="49">
        <v>43750</v>
      </c>
      <c r="K29" s="37"/>
      <c r="L29" s="49">
        <v>43750</v>
      </c>
      <c r="M29" s="37"/>
      <c r="N29" s="49">
        <v>43750</v>
      </c>
    </row>
    <row r="30" spans="1:16" s="1" customFormat="1" ht="15" customHeight="1">
      <c r="A30" s="177" t="s">
        <v>88</v>
      </c>
      <c r="B30" s="312"/>
      <c r="C30" s="319"/>
      <c r="D30" s="320"/>
      <c r="E30" s="321"/>
      <c r="F30" s="176">
        <f>SUM(F11:F29)</f>
        <v>805000</v>
      </c>
      <c r="G30" s="177"/>
      <c r="H30" s="178">
        <f>SUM(H11:H29)</f>
        <v>212500</v>
      </c>
      <c r="I30" s="177"/>
      <c r="J30" s="178">
        <f>SUM(J11:J29)</f>
        <v>190000</v>
      </c>
      <c r="K30" s="177"/>
      <c r="L30" s="178">
        <f>SUM(L11:L29)</f>
        <v>215000</v>
      </c>
      <c r="M30" s="177"/>
      <c r="N30" s="178">
        <f>SUM(N11:N29)</f>
        <v>187500</v>
      </c>
      <c r="P30" s="66">
        <f>+N30+L30+J30+H30</f>
        <v>805000</v>
      </c>
    </row>
    <row r="31" spans="1:14" ht="12.75">
      <c r="A31" s="11"/>
      <c r="B31" s="53"/>
      <c r="C31" s="54"/>
      <c r="D31" s="55"/>
      <c r="E31" s="56"/>
      <c r="F31" s="57"/>
      <c r="G31" s="57"/>
      <c r="H31" s="53"/>
      <c r="I31" s="53"/>
      <c r="J31" s="53"/>
      <c r="K31" s="53"/>
      <c r="L31" s="53"/>
      <c r="M31" s="53"/>
      <c r="N31" s="64"/>
    </row>
    <row r="32" spans="1:14" ht="12.75">
      <c r="A32" s="58"/>
      <c r="B32" s="57" t="s">
        <v>89</v>
      </c>
      <c r="C32" s="59"/>
      <c r="D32" s="60"/>
      <c r="E32" s="61"/>
      <c r="F32" s="57"/>
      <c r="G32" s="57"/>
      <c r="H32" s="57"/>
      <c r="I32" s="57"/>
      <c r="J32" s="57"/>
      <c r="K32" s="57"/>
      <c r="L32" s="57"/>
      <c r="M32" s="57"/>
      <c r="N32" s="67"/>
    </row>
    <row r="33" spans="1:14" ht="12.75">
      <c r="A33" s="58"/>
      <c r="B33" s="57"/>
      <c r="C33" s="59"/>
      <c r="D33" s="60"/>
      <c r="E33" s="61"/>
      <c r="F33" s="57"/>
      <c r="G33" s="57"/>
      <c r="H33" s="57" t="s">
        <v>90</v>
      </c>
      <c r="I33" s="57"/>
      <c r="J33" s="379" t="s">
        <v>846</v>
      </c>
      <c r="K33" s="379"/>
      <c r="L33" s="379"/>
      <c r="M33" s="57"/>
      <c r="N33" s="67"/>
    </row>
    <row r="34" spans="1:14" ht="12.75">
      <c r="A34" s="58"/>
      <c r="B34" s="57"/>
      <c r="C34" s="59"/>
      <c r="D34" s="60"/>
      <c r="E34" s="61"/>
      <c r="F34" s="57"/>
      <c r="G34" s="57"/>
      <c r="H34" s="57"/>
      <c r="I34" s="57"/>
      <c r="J34" s="402" t="s">
        <v>748</v>
      </c>
      <c r="K34" s="380"/>
      <c r="L34" s="380"/>
      <c r="M34" s="57"/>
      <c r="N34" s="67"/>
    </row>
    <row r="35" spans="1:14" ht="12.75">
      <c r="A35" s="22"/>
      <c r="B35" s="62"/>
      <c r="C35" s="19"/>
      <c r="D35" s="20"/>
      <c r="E35" s="21"/>
      <c r="F35" s="62"/>
      <c r="G35" s="62"/>
      <c r="H35" s="62"/>
      <c r="I35" s="62"/>
      <c r="J35" s="62"/>
      <c r="K35" s="62"/>
      <c r="L35" s="62"/>
      <c r="M35" s="62"/>
      <c r="N35" s="23"/>
    </row>
    <row r="42" spans="1:14" ht="12.75">
      <c r="A42" s="2" t="s">
        <v>44</v>
      </c>
      <c r="B42" s="3"/>
      <c r="C42" s="2"/>
      <c r="N42"/>
    </row>
    <row r="43" spans="1:15" ht="12.75">
      <c r="A43" s="381" t="s">
        <v>45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</row>
    <row r="44" spans="1:15" ht="12.75">
      <c r="A44" s="384" t="s">
        <v>741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</row>
    <row r="45" spans="3:14" ht="12.75">
      <c r="C45" s="6"/>
      <c r="D45" s="7"/>
      <c r="E45" s="8"/>
      <c r="F45" s="9"/>
      <c r="N45"/>
    </row>
    <row r="46" spans="1:14" ht="12.75">
      <c r="A46" s="10" t="s">
        <v>47</v>
      </c>
      <c r="B46" s="10"/>
      <c r="C46" s="6"/>
      <c r="D46" s="7"/>
      <c r="E46" s="8"/>
      <c r="N46"/>
    </row>
    <row r="47" spans="1:14" ht="12.75">
      <c r="A47" s="11" t="s">
        <v>48</v>
      </c>
      <c r="B47" s="12"/>
      <c r="C47" s="13"/>
      <c r="D47" s="14"/>
      <c r="E47" s="15"/>
      <c r="F47" s="16" t="s">
        <v>188</v>
      </c>
      <c r="G47" s="17"/>
      <c r="H47" s="17"/>
      <c r="I47" s="17"/>
      <c r="J47" s="63"/>
      <c r="K47" s="314" t="s">
        <v>746</v>
      </c>
      <c r="L47" s="53"/>
      <c r="M47" s="53"/>
      <c r="N47" s="64"/>
    </row>
    <row r="48" spans="1:14" ht="12.75">
      <c r="A48" s="18" t="s">
        <v>187</v>
      </c>
      <c r="B48" s="10"/>
      <c r="C48" s="19"/>
      <c r="D48" s="20"/>
      <c r="E48" s="21"/>
      <c r="F48" s="22" t="s">
        <v>51</v>
      </c>
      <c r="G48" s="22" t="s">
        <v>52</v>
      </c>
      <c r="H48" s="23"/>
      <c r="I48" s="16" t="s">
        <v>53</v>
      </c>
      <c r="J48" s="63"/>
      <c r="K48" s="62" t="s">
        <v>54</v>
      </c>
      <c r="L48" s="62"/>
      <c r="M48" s="62"/>
      <c r="N48" s="23"/>
    </row>
    <row r="49" spans="1:14" ht="12.75">
      <c r="A49" s="24"/>
      <c r="B49" s="11"/>
      <c r="C49" s="25"/>
      <c r="D49" s="26"/>
      <c r="E49" s="27"/>
      <c r="F49" s="11"/>
      <c r="G49" s="373" t="s">
        <v>55</v>
      </c>
      <c r="H49" s="376"/>
      <c r="I49" s="376"/>
      <c r="J49" s="376"/>
      <c r="K49" s="376"/>
      <c r="L49" s="376"/>
      <c r="M49" s="376"/>
      <c r="N49" s="374"/>
    </row>
    <row r="50" spans="1:14" ht="12.75">
      <c r="A50" s="28" t="s">
        <v>56</v>
      </c>
      <c r="B50" s="29" t="s">
        <v>57</v>
      </c>
      <c r="C50" s="30" t="s">
        <v>58</v>
      </c>
      <c r="D50" s="377" t="s">
        <v>59</v>
      </c>
      <c r="E50" s="378"/>
      <c r="F50" s="29" t="s">
        <v>4</v>
      </c>
      <c r="G50" s="373" t="s">
        <v>60</v>
      </c>
      <c r="H50" s="374"/>
      <c r="I50" s="373" t="s">
        <v>61</v>
      </c>
      <c r="J50" s="374"/>
      <c r="K50" s="373" t="s">
        <v>62</v>
      </c>
      <c r="L50" s="374"/>
      <c r="M50" s="373" t="s">
        <v>63</v>
      </c>
      <c r="N50" s="374"/>
    </row>
    <row r="51" spans="1:14" ht="12.75">
      <c r="A51" s="68"/>
      <c r="B51" s="58"/>
      <c r="C51" s="69"/>
      <c r="D51" s="70"/>
      <c r="E51" s="71"/>
      <c r="F51" s="58"/>
      <c r="G51" s="36" t="s">
        <v>64</v>
      </c>
      <c r="H51" s="37" t="s">
        <v>65</v>
      </c>
      <c r="I51" s="37" t="s">
        <v>64</v>
      </c>
      <c r="J51" s="37" t="s">
        <v>66</v>
      </c>
      <c r="K51" s="36" t="s">
        <v>64</v>
      </c>
      <c r="L51" s="65" t="s">
        <v>66</v>
      </c>
      <c r="M51" s="36" t="s">
        <v>64</v>
      </c>
      <c r="N51" s="36" t="s">
        <v>65</v>
      </c>
    </row>
    <row r="52" spans="1:15" ht="12.75">
      <c r="A52" s="258" t="s">
        <v>758</v>
      </c>
      <c r="B52" s="259" t="s">
        <v>190</v>
      </c>
      <c r="C52" s="38"/>
      <c r="D52" s="39"/>
      <c r="E52" s="40"/>
      <c r="F52" s="246"/>
      <c r="G52" s="74"/>
      <c r="H52" s="43"/>
      <c r="I52" s="42"/>
      <c r="J52" s="43"/>
      <c r="K52" s="42"/>
      <c r="L52" s="43"/>
      <c r="M52" s="42"/>
      <c r="N52" s="43"/>
      <c r="O52" s="1"/>
    </row>
    <row r="53" spans="1:15" ht="25.5">
      <c r="A53" s="246"/>
      <c r="B53" s="260" t="s">
        <v>504</v>
      </c>
      <c r="C53" s="38"/>
      <c r="D53" s="39"/>
      <c r="E53" s="40"/>
      <c r="F53" s="271"/>
      <c r="G53" s="74"/>
      <c r="H53" s="43"/>
      <c r="I53" s="42"/>
      <c r="J53" s="43"/>
      <c r="K53" s="42"/>
      <c r="L53" s="43"/>
      <c r="M53" s="42"/>
      <c r="N53" s="43"/>
      <c r="O53" s="1"/>
    </row>
    <row r="54" spans="1:15" ht="50.25" customHeight="1">
      <c r="A54" s="261"/>
      <c r="B54" s="405" t="s">
        <v>505</v>
      </c>
      <c r="C54" s="406"/>
      <c r="D54" s="39"/>
      <c r="E54" s="40"/>
      <c r="F54" s="272">
        <v>80000</v>
      </c>
      <c r="G54" s="74"/>
      <c r="H54" s="43">
        <v>20000</v>
      </c>
      <c r="I54" s="42"/>
      <c r="J54" s="43">
        <v>20000</v>
      </c>
      <c r="K54" s="42"/>
      <c r="L54" s="43">
        <v>20000</v>
      </c>
      <c r="M54" s="42"/>
      <c r="N54" s="43">
        <v>20000</v>
      </c>
      <c r="O54" s="1"/>
    </row>
    <row r="55" spans="1:15" ht="25.5">
      <c r="A55" s="262"/>
      <c r="B55" s="263" t="s">
        <v>506</v>
      </c>
      <c r="C55" s="44"/>
      <c r="D55" s="39"/>
      <c r="E55" s="40"/>
      <c r="F55" s="271"/>
      <c r="G55" s="74"/>
      <c r="H55" s="43"/>
      <c r="I55" s="42"/>
      <c r="J55" s="43"/>
      <c r="K55" s="42"/>
      <c r="L55" s="43"/>
      <c r="M55" s="42"/>
      <c r="N55" s="43"/>
      <c r="O55" s="1"/>
    </row>
    <row r="56" spans="1:15" ht="25.5">
      <c r="A56" s="264"/>
      <c r="B56" s="260" t="s">
        <v>507</v>
      </c>
      <c r="C56" s="44"/>
      <c r="D56" s="39"/>
      <c r="E56" s="40"/>
      <c r="F56" s="252">
        <v>155000</v>
      </c>
      <c r="G56" s="74"/>
      <c r="H56" s="43">
        <f>+F56/4</f>
        <v>38750</v>
      </c>
      <c r="I56" s="42"/>
      <c r="J56" s="43">
        <v>38750</v>
      </c>
      <c r="K56" s="42"/>
      <c r="L56" s="43">
        <v>38750</v>
      </c>
      <c r="M56" s="42"/>
      <c r="N56" s="43">
        <v>38750</v>
      </c>
      <c r="O56" s="1"/>
    </row>
    <row r="57" spans="1:15" ht="25.5">
      <c r="A57" s="262"/>
      <c r="B57" s="265" t="s">
        <v>508</v>
      </c>
      <c r="C57" s="44"/>
      <c r="D57" s="39"/>
      <c r="E57" s="40"/>
      <c r="F57" s="273"/>
      <c r="G57" s="74"/>
      <c r="H57" s="43"/>
      <c r="I57" s="42"/>
      <c r="J57" s="43"/>
      <c r="K57" s="42"/>
      <c r="L57" s="43"/>
      <c r="M57" s="42"/>
      <c r="N57" s="43"/>
      <c r="O57" s="1"/>
    </row>
    <row r="58" spans="1:15" ht="25.5">
      <c r="A58" s="246"/>
      <c r="B58" s="247" t="s">
        <v>509</v>
      </c>
      <c r="C58" s="44"/>
      <c r="D58" s="39"/>
      <c r="E58" s="40"/>
      <c r="F58" s="252">
        <v>100000</v>
      </c>
      <c r="G58" s="74"/>
      <c r="H58" s="43">
        <v>25000</v>
      </c>
      <c r="I58" s="42"/>
      <c r="J58" s="43">
        <v>25000</v>
      </c>
      <c r="K58" s="42"/>
      <c r="L58" s="43">
        <v>25000</v>
      </c>
      <c r="M58" s="42"/>
      <c r="N58" s="43">
        <v>25000</v>
      </c>
      <c r="O58" s="1"/>
    </row>
    <row r="59" spans="1:15" ht="25.5">
      <c r="A59" s="266"/>
      <c r="B59" s="267" t="s">
        <v>510</v>
      </c>
      <c r="C59" s="44"/>
      <c r="D59" s="39"/>
      <c r="E59" s="40"/>
      <c r="F59" s="274"/>
      <c r="G59" s="74"/>
      <c r="H59" s="43"/>
      <c r="I59" s="42"/>
      <c r="J59" s="43"/>
      <c r="K59" s="42"/>
      <c r="L59" s="43"/>
      <c r="M59" s="42"/>
      <c r="N59" s="43"/>
      <c r="O59" s="1"/>
    </row>
    <row r="60" spans="1:15" ht="25.5">
      <c r="A60" s="246"/>
      <c r="B60" s="268" t="s">
        <v>511</v>
      </c>
      <c r="C60" s="44"/>
      <c r="D60" s="39"/>
      <c r="E60" s="40"/>
      <c r="F60" s="275">
        <v>100000</v>
      </c>
      <c r="G60" s="74"/>
      <c r="H60" s="43">
        <v>25000</v>
      </c>
      <c r="I60" s="42"/>
      <c r="J60" s="43">
        <v>25000</v>
      </c>
      <c r="K60" s="42"/>
      <c r="L60" s="43">
        <v>25000</v>
      </c>
      <c r="M60" s="42"/>
      <c r="N60" s="43">
        <v>25000</v>
      </c>
      <c r="O60" s="1"/>
    </row>
    <row r="61" spans="1:15" ht="12.75">
      <c r="A61" s="245"/>
      <c r="B61" s="259" t="s">
        <v>512</v>
      </c>
      <c r="C61" s="44"/>
      <c r="D61" s="39"/>
      <c r="E61" s="40"/>
      <c r="F61" s="271"/>
      <c r="G61" s="74"/>
      <c r="H61" s="43"/>
      <c r="I61" s="42"/>
      <c r="J61" s="43"/>
      <c r="K61" s="42"/>
      <c r="L61" s="43"/>
      <c r="M61" s="42"/>
      <c r="N61" s="43"/>
      <c r="O61" s="1"/>
    </row>
    <row r="62" spans="1:15" ht="25.5">
      <c r="A62" s="261"/>
      <c r="B62" s="269" t="s">
        <v>513</v>
      </c>
      <c r="C62" s="44"/>
      <c r="D62" s="39"/>
      <c r="E62" s="40"/>
      <c r="F62" s="272">
        <v>173000</v>
      </c>
      <c r="G62" s="74"/>
      <c r="H62" s="43">
        <v>50000</v>
      </c>
      <c r="I62" s="42"/>
      <c r="J62" s="43">
        <v>45000</v>
      </c>
      <c r="K62" s="42"/>
      <c r="L62" s="43">
        <v>45000</v>
      </c>
      <c r="M62" s="42"/>
      <c r="N62" s="43">
        <f>+F62-H62-J62-L62</f>
        <v>33000</v>
      </c>
      <c r="O62" s="1"/>
    </row>
    <row r="63" spans="1:15" ht="12.75">
      <c r="A63" s="245"/>
      <c r="B63" s="259" t="s">
        <v>514</v>
      </c>
      <c r="C63" s="44"/>
      <c r="D63" s="39"/>
      <c r="E63" s="40"/>
      <c r="F63" s="271"/>
      <c r="G63" s="74"/>
      <c r="H63" s="43"/>
      <c r="I63" s="42"/>
      <c r="J63" s="43"/>
      <c r="K63" s="42"/>
      <c r="L63" s="43"/>
      <c r="M63" s="42"/>
      <c r="N63" s="43"/>
      <c r="O63" s="1"/>
    </row>
    <row r="64" spans="1:15" ht="40.5" customHeight="1">
      <c r="A64" s="246"/>
      <c r="B64" s="405" t="s">
        <v>515</v>
      </c>
      <c r="C64" s="406"/>
      <c r="D64" s="39"/>
      <c r="E64" s="40"/>
      <c r="F64" s="275">
        <v>146000</v>
      </c>
      <c r="G64" s="74"/>
      <c r="H64" s="43">
        <v>40000</v>
      </c>
      <c r="I64" s="42"/>
      <c r="J64" s="43">
        <v>40000</v>
      </c>
      <c r="K64" s="42"/>
      <c r="L64" s="43">
        <v>35000</v>
      </c>
      <c r="M64" s="42"/>
      <c r="N64" s="43">
        <f>+F64-H64-J64-L64</f>
        <v>31000</v>
      </c>
      <c r="O64" s="1"/>
    </row>
    <row r="65" spans="1:15" ht="25.5">
      <c r="A65" s="245"/>
      <c r="B65" s="260" t="s">
        <v>516</v>
      </c>
      <c r="C65" s="38"/>
      <c r="D65" s="39"/>
      <c r="E65" s="40"/>
      <c r="F65" s="271"/>
      <c r="G65" s="74"/>
      <c r="H65" s="43"/>
      <c r="I65" s="42"/>
      <c r="J65" s="43"/>
      <c r="K65" s="42"/>
      <c r="L65" s="43"/>
      <c r="M65" s="42"/>
      <c r="N65" s="43"/>
      <c r="O65" s="1"/>
    </row>
    <row r="66" spans="1:15" ht="12.75">
      <c r="A66" s="246"/>
      <c r="B66" s="250" t="s">
        <v>191</v>
      </c>
      <c r="C66" s="38"/>
      <c r="D66" s="39"/>
      <c r="E66" s="40"/>
      <c r="F66" s="276">
        <v>40000</v>
      </c>
      <c r="G66" s="74"/>
      <c r="H66" s="43">
        <v>10000</v>
      </c>
      <c r="I66" s="42"/>
      <c r="J66" s="43">
        <v>10000</v>
      </c>
      <c r="K66" s="42"/>
      <c r="L66" s="43">
        <v>10000</v>
      </c>
      <c r="M66" s="42"/>
      <c r="N66" s="43">
        <v>10000</v>
      </c>
      <c r="O66" s="1"/>
    </row>
    <row r="67" spans="1:15" ht="15">
      <c r="A67" s="102"/>
      <c r="B67" s="95"/>
      <c r="C67" s="45"/>
      <c r="D67" s="46"/>
      <c r="E67" s="47"/>
      <c r="F67" s="99"/>
      <c r="G67" s="31"/>
      <c r="H67" s="49"/>
      <c r="I67" s="37"/>
      <c r="J67" s="49"/>
      <c r="K67" s="37"/>
      <c r="L67" s="49"/>
      <c r="M67" s="37"/>
      <c r="N67" s="49"/>
      <c r="O67" s="1"/>
    </row>
    <row r="68" spans="1:16" ht="12.75">
      <c r="A68" s="37" t="s">
        <v>88</v>
      </c>
      <c r="B68" s="51"/>
      <c r="C68" s="52"/>
      <c r="D68" s="46"/>
      <c r="E68" s="47"/>
      <c r="F68" s="48">
        <f>SUM(F52:F67)</f>
        <v>794000</v>
      </c>
      <c r="G68" s="37"/>
      <c r="H68" s="49">
        <f>SUM(H52:H67)</f>
        <v>208750</v>
      </c>
      <c r="I68" s="37"/>
      <c r="J68" s="49">
        <f>SUM(J52:J67)</f>
        <v>203750</v>
      </c>
      <c r="K68" s="37"/>
      <c r="L68" s="49">
        <f>SUM(L52:L67)</f>
        <v>198750</v>
      </c>
      <c r="M68" s="37"/>
      <c r="N68" s="49">
        <f>SUM(N52:N67)</f>
        <v>182750</v>
      </c>
      <c r="O68" s="1"/>
      <c r="P68" s="123">
        <f>+N68+L68+J68+H68</f>
        <v>794000</v>
      </c>
    </row>
    <row r="69" spans="1:14" ht="12.75">
      <c r="A69" s="11"/>
      <c r="B69" s="53"/>
      <c r="C69" s="54"/>
      <c r="D69" s="55"/>
      <c r="E69" s="56"/>
      <c r="F69" s="57"/>
      <c r="G69" s="57"/>
      <c r="H69" s="53"/>
      <c r="I69" s="53"/>
      <c r="J69" s="53"/>
      <c r="K69" s="53"/>
      <c r="L69" s="53"/>
      <c r="M69" s="53"/>
      <c r="N69" s="64"/>
    </row>
    <row r="70" spans="1:14" ht="12.75">
      <c r="A70" s="58"/>
      <c r="B70" s="57" t="s">
        <v>89</v>
      </c>
      <c r="C70" s="59"/>
      <c r="D70" s="60"/>
      <c r="E70" s="61"/>
      <c r="F70" s="57"/>
      <c r="G70" s="57"/>
      <c r="H70" s="57"/>
      <c r="I70" s="57"/>
      <c r="J70" s="57"/>
      <c r="K70" s="57"/>
      <c r="L70" s="57"/>
      <c r="M70" s="57"/>
      <c r="N70" s="67"/>
    </row>
    <row r="71" spans="1:14" ht="12.75">
      <c r="A71" s="58"/>
      <c r="B71" s="57"/>
      <c r="C71" s="59"/>
      <c r="D71" s="60"/>
      <c r="E71" s="61"/>
      <c r="F71" s="57"/>
      <c r="G71" s="57"/>
      <c r="H71" s="57" t="s">
        <v>90</v>
      </c>
      <c r="I71" s="57"/>
      <c r="J71" s="379" t="s">
        <v>846</v>
      </c>
      <c r="K71" s="379"/>
      <c r="L71" s="379"/>
      <c r="M71" s="57"/>
      <c r="N71" s="67"/>
    </row>
    <row r="72" spans="1:14" ht="12.75">
      <c r="A72" s="58"/>
      <c r="B72" s="57"/>
      <c r="C72" s="59"/>
      <c r="D72" s="60"/>
      <c r="E72" s="61"/>
      <c r="F72" s="57"/>
      <c r="G72" s="57"/>
      <c r="H72" s="57"/>
      <c r="I72" s="57"/>
      <c r="J72" s="402" t="s">
        <v>748</v>
      </c>
      <c r="K72" s="380"/>
      <c r="L72" s="380"/>
      <c r="M72" s="57"/>
      <c r="N72" s="67"/>
    </row>
    <row r="73" spans="1:14" ht="12.75">
      <c r="A73" s="22"/>
      <c r="B73" s="62"/>
      <c r="C73" s="19"/>
      <c r="D73" s="20"/>
      <c r="E73" s="21"/>
      <c r="F73" s="62"/>
      <c r="G73" s="62"/>
      <c r="H73" s="62"/>
      <c r="I73" s="62"/>
      <c r="J73" s="62"/>
      <c r="K73" s="62"/>
      <c r="L73" s="62"/>
      <c r="M73" s="62"/>
      <c r="N73" s="23"/>
    </row>
    <row r="74" spans="1:14" ht="12.75">
      <c r="A74" s="2" t="s">
        <v>44</v>
      </c>
      <c r="B74" s="3"/>
      <c r="C74" s="2"/>
      <c r="M74"/>
      <c r="N74"/>
    </row>
    <row r="75" spans="1:15" ht="12.75">
      <c r="A75" s="381" t="s">
        <v>45</v>
      </c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</row>
    <row r="76" spans="1:18" ht="12.75">
      <c r="A76" s="384" t="s">
        <v>741</v>
      </c>
      <c r="B76" s="375"/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R76">
        <f>34*500</f>
        <v>17000</v>
      </c>
    </row>
    <row r="77" spans="3:14" ht="12.75">
      <c r="C77" s="6"/>
      <c r="D77" s="7"/>
      <c r="E77" s="8"/>
      <c r="F77" s="9"/>
      <c r="M77"/>
      <c r="N77"/>
    </row>
    <row r="78" spans="1:14" ht="12.75">
      <c r="A78" s="10" t="s">
        <v>47</v>
      </c>
      <c r="B78" s="10"/>
      <c r="C78" s="6"/>
      <c r="D78" s="7"/>
      <c r="E78" s="8"/>
      <c r="M78"/>
      <c r="N78"/>
    </row>
    <row r="79" spans="1:14" ht="12.75">
      <c r="A79" s="11" t="s">
        <v>48</v>
      </c>
      <c r="B79" s="12"/>
      <c r="C79" s="13"/>
      <c r="D79" s="14"/>
      <c r="E79" s="15"/>
      <c r="F79" s="16" t="s">
        <v>188</v>
      </c>
      <c r="G79" s="17"/>
      <c r="H79" s="17"/>
      <c r="I79" s="17"/>
      <c r="J79" s="63"/>
      <c r="K79" s="314" t="s">
        <v>747</v>
      </c>
      <c r="L79" s="53"/>
      <c r="M79" s="53"/>
      <c r="N79" s="64"/>
    </row>
    <row r="80" spans="1:14" ht="12.75">
      <c r="A80" s="18" t="s">
        <v>187</v>
      </c>
      <c r="B80" s="10"/>
      <c r="C80" s="19"/>
      <c r="D80" s="20"/>
      <c r="E80" s="21"/>
      <c r="F80" s="22" t="s">
        <v>51</v>
      </c>
      <c r="G80" s="22" t="s">
        <v>52</v>
      </c>
      <c r="H80" s="23"/>
      <c r="I80" s="16" t="s">
        <v>53</v>
      </c>
      <c r="J80" s="63"/>
      <c r="K80" s="62" t="s">
        <v>54</v>
      </c>
      <c r="L80" s="62"/>
      <c r="M80" s="62"/>
      <c r="N80" s="23"/>
    </row>
    <row r="81" spans="1:14" ht="12.75">
      <c r="A81" s="24"/>
      <c r="B81" s="11"/>
      <c r="C81" s="25"/>
      <c r="D81" s="26"/>
      <c r="E81" s="27"/>
      <c r="F81" s="11"/>
      <c r="G81" s="373" t="s">
        <v>55</v>
      </c>
      <c r="H81" s="376"/>
      <c r="I81" s="376"/>
      <c r="J81" s="376"/>
      <c r="K81" s="376"/>
      <c r="L81" s="376"/>
      <c r="M81" s="376"/>
      <c r="N81" s="374"/>
    </row>
    <row r="82" spans="1:14" ht="12.75">
      <c r="A82" s="28" t="s">
        <v>56</v>
      </c>
      <c r="B82" s="29" t="s">
        <v>57</v>
      </c>
      <c r="C82" s="30" t="s">
        <v>58</v>
      </c>
      <c r="D82" s="377" t="s">
        <v>59</v>
      </c>
      <c r="E82" s="378"/>
      <c r="F82" s="29" t="s">
        <v>4</v>
      </c>
      <c r="G82" s="373" t="s">
        <v>60</v>
      </c>
      <c r="H82" s="374"/>
      <c r="I82" s="373" t="s">
        <v>61</v>
      </c>
      <c r="J82" s="374"/>
      <c r="K82" s="373" t="s">
        <v>62</v>
      </c>
      <c r="L82" s="374"/>
      <c r="M82" s="373" t="s">
        <v>63</v>
      </c>
      <c r="N82" s="374"/>
    </row>
    <row r="83" spans="1:14" ht="12.75">
      <c r="A83" s="68"/>
      <c r="B83" s="58"/>
      <c r="C83" s="69"/>
      <c r="D83" s="70"/>
      <c r="E83" s="71"/>
      <c r="F83" s="58"/>
      <c r="G83" s="36" t="s">
        <v>64</v>
      </c>
      <c r="H83" s="37" t="s">
        <v>65</v>
      </c>
      <c r="I83" s="37" t="s">
        <v>64</v>
      </c>
      <c r="J83" s="37" t="s">
        <v>66</v>
      </c>
      <c r="K83" s="36" t="s">
        <v>64</v>
      </c>
      <c r="L83" s="65" t="s">
        <v>66</v>
      </c>
      <c r="M83" s="36" t="s">
        <v>64</v>
      </c>
      <c r="N83" s="36" t="s">
        <v>65</v>
      </c>
    </row>
    <row r="84" spans="1:15" ht="12.75">
      <c r="A84" s="245"/>
      <c r="B84" s="259" t="s">
        <v>517</v>
      </c>
      <c r="C84" s="38"/>
      <c r="D84" s="39"/>
      <c r="E84" s="40"/>
      <c r="F84" s="271"/>
      <c r="G84" s="74"/>
      <c r="H84" s="43"/>
      <c r="I84" s="42"/>
      <c r="J84" s="43"/>
      <c r="K84" s="42"/>
      <c r="L84" s="43"/>
      <c r="M84" s="42"/>
      <c r="N84" s="43"/>
      <c r="O84" s="1"/>
    </row>
    <row r="85" spans="1:15" ht="12.75">
      <c r="A85" s="246"/>
      <c r="B85" s="259" t="s">
        <v>518</v>
      </c>
      <c r="C85" s="38"/>
      <c r="D85" s="39"/>
      <c r="E85" s="40"/>
      <c r="F85" s="271"/>
      <c r="G85" s="74"/>
      <c r="H85" s="43"/>
      <c r="I85" s="42"/>
      <c r="J85" s="43"/>
      <c r="K85" s="42"/>
      <c r="L85" s="43"/>
      <c r="M85" s="42"/>
      <c r="N85" s="43"/>
      <c r="O85" s="1"/>
    </row>
    <row r="86" spans="1:15" ht="25.5">
      <c r="A86" s="246"/>
      <c r="B86" s="270" t="s">
        <v>519</v>
      </c>
      <c r="C86" s="44"/>
      <c r="D86" s="39"/>
      <c r="E86" s="40"/>
      <c r="F86" s="275">
        <v>58000</v>
      </c>
      <c r="G86" s="74"/>
      <c r="H86" s="43"/>
      <c r="I86" s="42"/>
      <c r="J86" s="43">
        <v>58000</v>
      </c>
      <c r="K86" s="42"/>
      <c r="L86" s="43"/>
      <c r="M86" s="42"/>
      <c r="N86" s="43"/>
      <c r="O86" s="1"/>
    </row>
    <row r="87" spans="1:15" ht="12.75">
      <c r="A87" s="277"/>
      <c r="B87" s="259" t="s">
        <v>520</v>
      </c>
      <c r="C87" s="38"/>
      <c r="D87" s="39"/>
      <c r="E87" s="40"/>
      <c r="F87" s="271"/>
      <c r="G87" s="74"/>
      <c r="H87" s="43"/>
      <c r="I87" s="42"/>
      <c r="J87" s="43"/>
      <c r="K87" s="42"/>
      <c r="L87" s="43"/>
      <c r="M87" s="42"/>
      <c r="N87" s="43"/>
      <c r="O87" s="1"/>
    </row>
    <row r="88" spans="1:15" ht="38.25">
      <c r="A88" s="246"/>
      <c r="B88" s="248" t="s">
        <v>521</v>
      </c>
      <c r="C88" s="38"/>
      <c r="D88" s="39"/>
      <c r="E88" s="40"/>
      <c r="F88" s="275">
        <v>52000</v>
      </c>
      <c r="G88" s="74"/>
      <c r="H88" s="43">
        <f>+F88/4</f>
        <v>13000</v>
      </c>
      <c r="I88" s="42"/>
      <c r="J88" s="43">
        <v>13000</v>
      </c>
      <c r="K88" s="42"/>
      <c r="L88" s="43">
        <v>13000</v>
      </c>
      <c r="M88" s="42"/>
      <c r="N88" s="43">
        <v>13000</v>
      </c>
      <c r="O88" s="1"/>
    </row>
    <row r="89" spans="1:15" ht="12.75">
      <c r="A89" s="246"/>
      <c r="B89" s="263" t="s">
        <v>522</v>
      </c>
      <c r="C89" s="38"/>
      <c r="D89" s="39"/>
      <c r="E89" s="40"/>
      <c r="F89" s="271"/>
      <c r="G89" s="74"/>
      <c r="H89" s="43"/>
      <c r="I89" s="42"/>
      <c r="J89" s="43"/>
      <c r="K89" s="42"/>
      <c r="L89" s="43"/>
      <c r="M89" s="42"/>
      <c r="N89" s="43"/>
      <c r="O89" s="1"/>
    </row>
    <row r="90" spans="1:15" ht="38.25">
      <c r="A90" s="247"/>
      <c r="B90" s="268" t="s">
        <v>523</v>
      </c>
      <c r="C90" s="38"/>
      <c r="D90" s="39"/>
      <c r="E90" s="40"/>
      <c r="F90" s="282">
        <v>130000</v>
      </c>
      <c r="G90" s="74"/>
      <c r="H90" s="43">
        <f>+F90/4</f>
        <v>32500</v>
      </c>
      <c r="I90" s="42"/>
      <c r="J90" s="43">
        <v>32500</v>
      </c>
      <c r="K90" s="42"/>
      <c r="L90" s="43">
        <v>32500</v>
      </c>
      <c r="M90" s="42"/>
      <c r="N90" s="43">
        <v>32500</v>
      </c>
      <c r="O90" s="1"/>
    </row>
    <row r="91" spans="1:15" ht="12.75">
      <c r="A91" s="278"/>
      <c r="B91" s="265" t="s">
        <v>524</v>
      </c>
      <c r="C91" s="38"/>
      <c r="D91" s="39"/>
      <c r="E91" s="40"/>
      <c r="F91" s="283"/>
      <c r="G91" s="74"/>
      <c r="H91" s="43"/>
      <c r="I91" s="42"/>
      <c r="J91" s="43"/>
      <c r="K91" s="42"/>
      <c r="L91" s="43"/>
      <c r="M91" s="42"/>
      <c r="N91" s="43"/>
      <c r="O91" s="1"/>
    </row>
    <row r="92" spans="1:15" ht="38.25">
      <c r="A92" s="247"/>
      <c r="B92" s="279" t="s">
        <v>525</v>
      </c>
      <c r="C92" s="38"/>
      <c r="D92" s="39"/>
      <c r="E92" s="40"/>
      <c r="F92" s="284">
        <v>100000</v>
      </c>
      <c r="G92" s="74"/>
      <c r="H92" s="43"/>
      <c r="I92" s="42"/>
      <c r="J92" s="43">
        <v>100000</v>
      </c>
      <c r="K92" s="42"/>
      <c r="L92" s="43"/>
      <c r="M92" s="42"/>
      <c r="N92" s="43"/>
      <c r="O92" s="1"/>
    </row>
    <row r="93" spans="1:15" ht="12.75">
      <c r="A93" s="245"/>
      <c r="B93" s="280" t="s">
        <v>526</v>
      </c>
      <c r="C93" s="38"/>
      <c r="D93" s="39"/>
      <c r="E93" s="40"/>
      <c r="F93" s="285"/>
      <c r="G93" s="74"/>
      <c r="H93" s="43"/>
      <c r="I93" s="42"/>
      <c r="J93" s="43"/>
      <c r="K93" s="42"/>
      <c r="L93" s="43"/>
      <c r="M93" s="42"/>
      <c r="N93" s="43"/>
      <c r="O93" s="1"/>
    </row>
    <row r="94" spans="1:15" ht="38.25">
      <c r="A94" s="281"/>
      <c r="B94" s="268" t="s">
        <v>527</v>
      </c>
      <c r="C94" s="38"/>
      <c r="D94" s="39"/>
      <c r="E94" s="40"/>
      <c r="F94" s="275">
        <v>100000</v>
      </c>
      <c r="G94" s="74"/>
      <c r="H94" s="43"/>
      <c r="I94" s="42"/>
      <c r="J94" s="43">
        <v>100000</v>
      </c>
      <c r="K94" s="42"/>
      <c r="L94" s="43"/>
      <c r="M94" s="42"/>
      <c r="N94" s="43"/>
      <c r="O94" s="1"/>
    </row>
    <row r="95" spans="1:15" ht="15">
      <c r="A95" s="102"/>
      <c r="B95" s="86"/>
      <c r="C95" s="45"/>
      <c r="D95" s="46"/>
      <c r="E95" s="47"/>
      <c r="F95" s="104"/>
      <c r="G95" s="31"/>
      <c r="H95" s="49"/>
      <c r="I95" s="37"/>
      <c r="J95" s="49"/>
      <c r="K95" s="37"/>
      <c r="L95" s="49"/>
      <c r="M95" s="37"/>
      <c r="N95" s="49"/>
      <c r="O95" s="1"/>
    </row>
    <row r="96" spans="1:15" ht="15">
      <c r="A96" s="103"/>
      <c r="B96" s="105"/>
      <c r="C96" s="45"/>
      <c r="D96" s="46"/>
      <c r="E96" s="47"/>
      <c r="F96" s="97"/>
      <c r="G96" s="31"/>
      <c r="H96" s="49"/>
      <c r="I96" s="37"/>
      <c r="J96" s="49"/>
      <c r="K96" s="37"/>
      <c r="L96" s="49"/>
      <c r="M96" s="37"/>
      <c r="N96" s="49"/>
      <c r="O96" s="1"/>
    </row>
    <row r="97" spans="1:15" ht="15">
      <c r="A97" s="103"/>
      <c r="B97" s="86"/>
      <c r="C97" s="45"/>
      <c r="D97" s="46"/>
      <c r="E97" s="47"/>
      <c r="F97" s="99"/>
      <c r="G97" s="31"/>
      <c r="H97" s="49"/>
      <c r="I97" s="37"/>
      <c r="J97" s="49"/>
      <c r="K97" s="37"/>
      <c r="L97" s="49"/>
      <c r="M97" s="37"/>
      <c r="N97" s="49"/>
      <c r="O97" s="1"/>
    </row>
    <row r="98" spans="1:15" ht="15">
      <c r="A98" s="103"/>
      <c r="B98" s="100"/>
      <c r="C98" s="45"/>
      <c r="D98" s="46"/>
      <c r="E98" s="47"/>
      <c r="F98" s="97"/>
      <c r="G98" s="31"/>
      <c r="H98" s="49"/>
      <c r="I98" s="37"/>
      <c r="J98" s="49"/>
      <c r="K98" s="37"/>
      <c r="L98" s="49"/>
      <c r="M98" s="37"/>
      <c r="N98" s="49"/>
      <c r="O98" s="1"/>
    </row>
    <row r="99" spans="1:15" ht="15">
      <c r="A99" s="103"/>
      <c r="B99" s="86"/>
      <c r="C99" s="45"/>
      <c r="D99" s="46"/>
      <c r="E99" s="47"/>
      <c r="F99" s="99"/>
      <c r="G99" s="31"/>
      <c r="H99" s="49"/>
      <c r="I99" s="37"/>
      <c r="J99" s="49"/>
      <c r="K99" s="37"/>
      <c r="L99" s="49"/>
      <c r="M99" s="37"/>
      <c r="N99" s="49"/>
      <c r="O99" s="1"/>
    </row>
    <row r="100" spans="1:15" ht="15">
      <c r="A100" s="103"/>
      <c r="B100" s="106"/>
      <c r="C100" s="45"/>
      <c r="D100" s="46"/>
      <c r="E100" s="47"/>
      <c r="F100" s="97"/>
      <c r="G100" s="31"/>
      <c r="H100" s="49"/>
      <c r="I100" s="37"/>
      <c r="J100" s="49"/>
      <c r="K100" s="37"/>
      <c r="L100" s="49"/>
      <c r="M100" s="37"/>
      <c r="N100" s="49"/>
      <c r="O100" s="1"/>
    </row>
    <row r="101" spans="1:16" ht="15">
      <c r="A101" s="37" t="s">
        <v>88</v>
      </c>
      <c r="B101" s="101"/>
      <c r="C101" s="45"/>
      <c r="D101" s="46"/>
      <c r="E101" s="47"/>
      <c r="F101" s="97">
        <f>SUM(F86:F100)</f>
        <v>440000</v>
      </c>
      <c r="G101" s="31"/>
      <c r="H101" s="49">
        <f>SUM(H85:H100)</f>
        <v>45500</v>
      </c>
      <c r="I101" s="37"/>
      <c r="J101" s="49">
        <f>SUM(J86:J100)</f>
        <v>303500</v>
      </c>
      <c r="K101" s="37"/>
      <c r="L101" s="49">
        <f>SUM(L86:L100)</f>
        <v>45500</v>
      </c>
      <c r="M101" s="37"/>
      <c r="N101" s="49">
        <f>SUM(N86:N100)</f>
        <v>45500</v>
      </c>
      <c r="O101" s="1"/>
      <c r="P101" s="123">
        <f>+N101+L101+J101+H101</f>
        <v>440000</v>
      </c>
    </row>
    <row r="102" spans="1:16" ht="15">
      <c r="A102" s="177" t="s">
        <v>132</v>
      </c>
      <c r="B102" s="101"/>
      <c r="C102" s="52"/>
      <c r="D102" s="46"/>
      <c r="E102" s="47"/>
      <c r="F102" s="48">
        <f aca="true" t="shared" si="0" ref="F102:N102">+F101+F68+F30</f>
        <v>2039000</v>
      </c>
      <c r="G102" s="48">
        <f t="shared" si="0"/>
        <v>0</v>
      </c>
      <c r="H102" s="48">
        <f t="shared" si="0"/>
        <v>466750</v>
      </c>
      <c r="I102" s="48">
        <f t="shared" si="0"/>
        <v>0</v>
      </c>
      <c r="J102" s="48">
        <f t="shared" si="0"/>
        <v>697250</v>
      </c>
      <c r="K102" s="48">
        <f t="shared" si="0"/>
        <v>0</v>
      </c>
      <c r="L102" s="48">
        <f t="shared" si="0"/>
        <v>459250</v>
      </c>
      <c r="M102" s="48">
        <f t="shared" si="0"/>
        <v>0</v>
      </c>
      <c r="N102" s="48">
        <f t="shared" si="0"/>
        <v>415750</v>
      </c>
      <c r="O102" s="1"/>
      <c r="P102" s="123">
        <f>+H102+J102+L102+N102</f>
        <v>2039000</v>
      </c>
    </row>
    <row r="103" spans="1:15" ht="15">
      <c r="A103" s="29"/>
      <c r="B103" s="107"/>
      <c r="C103" s="108"/>
      <c r="D103" s="109"/>
      <c r="E103" s="110"/>
      <c r="F103" s="111"/>
      <c r="G103" s="5"/>
      <c r="H103" s="112"/>
      <c r="I103" s="5"/>
      <c r="J103" s="112"/>
      <c r="K103" s="5"/>
      <c r="L103" s="112"/>
      <c r="M103" s="5"/>
      <c r="N103" s="113"/>
      <c r="O103" s="1"/>
    </row>
    <row r="104" spans="1:14" ht="12.75">
      <c r="A104" s="58"/>
      <c r="B104" s="57"/>
      <c r="C104" s="59"/>
      <c r="D104" s="60"/>
      <c r="E104" s="61"/>
      <c r="F104" s="57"/>
      <c r="G104" s="57"/>
      <c r="H104" s="57" t="s">
        <v>90</v>
      </c>
      <c r="I104" s="57"/>
      <c r="J104" s="379" t="s">
        <v>846</v>
      </c>
      <c r="K104" s="379"/>
      <c r="L104" s="379"/>
      <c r="M104" s="57"/>
      <c r="N104" s="67"/>
    </row>
    <row r="105" spans="1:14" ht="12.75">
      <c r="A105" s="58"/>
      <c r="B105" s="57"/>
      <c r="C105" s="59"/>
      <c r="D105" s="60"/>
      <c r="E105" s="61"/>
      <c r="F105" s="57"/>
      <c r="G105" s="57"/>
      <c r="H105" s="57"/>
      <c r="I105" s="57"/>
      <c r="J105" s="402" t="s">
        <v>748</v>
      </c>
      <c r="K105" s="380"/>
      <c r="L105" s="380"/>
      <c r="M105" s="57"/>
      <c r="N105" s="67"/>
    </row>
    <row r="106" spans="1:14" ht="12.75">
      <c r="A106" s="22"/>
      <c r="B106" s="62"/>
      <c r="C106" s="19"/>
      <c r="D106" s="20"/>
      <c r="E106" s="21"/>
      <c r="F106" s="62"/>
      <c r="G106" s="62"/>
      <c r="H106" s="62"/>
      <c r="I106" s="62"/>
      <c r="J106" s="62"/>
      <c r="K106" s="62"/>
      <c r="L106" s="62"/>
      <c r="M106" s="62"/>
      <c r="N106" s="23"/>
    </row>
  </sheetData>
  <sheetProtection/>
  <mergeCells count="33">
    <mergeCell ref="J104:L104"/>
    <mergeCell ref="J105:L105"/>
    <mergeCell ref="A43:O43"/>
    <mergeCell ref="A44:O44"/>
    <mergeCell ref="G49:N49"/>
    <mergeCell ref="A75:O75"/>
    <mergeCell ref="A76:O76"/>
    <mergeCell ref="G81:N81"/>
    <mergeCell ref="B54:C54"/>
    <mergeCell ref="B64:C64"/>
    <mergeCell ref="D82:E82"/>
    <mergeCell ref="G82:H82"/>
    <mergeCell ref="I82:J82"/>
    <mergeCell ref="K82:L82"/>
    <mergeCell ref="M82:N82"/>
    <mergeCell ref="J71:L71"/>
    <mergeCell ref="J72:L72"/>
    <mergeCell ref="A2:O2"/>
    <mergeCell ref="A3:O3"/>
    <mergeCell ref="G8:N8"/>
    <mergeCell ref="D9:E9"/>
    <mergeCell ref="G9:H9"/>
    <mergeCell ref="A21:A22"/>
    <mergeCell ref="I9:J9"/>
    <mergeCell ref="K9:L9"/>
    <mergeCell ref="M9:N9"/>
    <mergeCell ref="D50:E50"/>
    <mergeCell ref="G50:H50"/>
    <mergeCell ref="I50:J50"/>
    <mergeCell ref="K50:L50"/>
    <mergeCell ref="M50:N50"/>
    <mergeCell ref="J33:L33"/>
    <mergeCell ref="J34:L34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P35"/>
  <sheetViews>
    <sheetView zoomScale="85" zoomScaleNormal="85" zoomScaleSheetLayoutView="96" zoomScalePageLayoutView="0" workbookViewId="0" topLeftCell="A1">
      <selection activeCell="J33" sqref="J33:L33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2.003906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1.57421875" style="0" bestFit="1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75" t="s">
        <v>46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+F30</f>
        <v>531850</v>
      </c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192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68"/>
      <c r="B10" s="58"/>
      <c r="C10" s="69"/>
      <c r="D10" s="70"/>
      <c r="E10" s="71"/>
      <c r="F10" s="58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341" t="s">
        <v>465</v>
      </c>
      <c r="B11" s="342" t="s">
        <v>466</v>
      </c>
      <c r="C11" s="38"/>
      <c r="D11" s="39"/>
      <c r="E11" s="40"/>
      <c r="F11" s="345">
        <v>30000</v>
      </c>
      <c r="G11" s="74"/>
      <c r="H11" s="43">
        <v>15000</v>
      </c>
      <c r="I11" s="42"/>
      <c r="J11" s="43"/>
      <c r="K11" s="42"/>
      <c r="L11" s="43">
        <v>15000</v>
      </c>
      <c r="M11" s="42"/>
      <c r="N11" s="43"/>
    </row>
    <row r="12" spans="1:14" s="1" customFormat="1" ht="15" customHeight="1">
      <c r="A12" s="341" t="s">
        <v>467</v>
      </c>
      <c r="B12" s="342" t="s">
        <v>468</v>
      </c>
      <c r="C12" s="44"/>
      <c r="D12" s="39"/>
      <c r="E12" s="40"/>
      <c r="F12" s="345">
        <v>10000</v>
      </c>
      <c r="G12" s="74"/>
      <c r="H12" s="43">
        <v>2500</v>
      </c>
      <c r="I12" s="42"/>
      <c r="J12" s="43">
        <v>2500</v>
      </c>
      <c r="K12" s="42"/>
      <c r="L12" s="43">
        <v>2500</v>
      </c>
      <c r="M12" s="42"/>
      <c r="N12" s="43">
        <v>2500</v>
      </c>
    </row>
    <row r="13" spans="1:14" s="1" customFormat="1" ht="15" customHeight="1">
      <c r="A13" s="341" t="s">
        <v>469</v>
      </c>
      <c r="B13" s="342" t="s">
        <v>470</v>
      </c>
      <c r="C13" s="38"/>
      <c r="D13" s="39"/>
      <c r="E13" s="40"/>
      <c r="F13" s="345">
        <v>30000</v>
      </c>
      <c r="G13" s="74"/>
      <c r="H13" s="43"/>
      <c r="I13" s="42"/>
      <c r="J13" s="43">
        <v>15000</v>
      </c>
      <c r="K13" s="42"/>
      <c r="L13" s="43"/>
      <c r="M13" s="42"/>
      <c r="N13" s="43">
        <v>15000</v>
      </c>
    </row>
    <row r="14" spans="1:14" s="1" customFormat="1" ht="15" customHeight="1">
      <c r="A14" s="341" t="s">
        <v>471</v>
      </c>
      <c r="B14" s="343" t="s">
        <v>68</v>
      </c>
      <c r="C14" s="38"/>
      <c r="D14" s="39"/>
      <c r="E14" s="40"/>
      <c r="F14" s="345">
        <v>3600</v>
      </c>
      <c r="G14" s="74"/>
      <c r="H14" s="43">
        <f>+F14/4</f>
        <v>900</v>
      </c>
      <c r="I14" s="42"/>
      <c r="J14" s="43">
        <v>900</v>
      </c>
      <c r="K14" s="42"/>
      <c r="L14" s="43">
        <v>900</v>
      </c>
      <c r="M14" s="42"/>
      <c r="N14" s="43">
        <v>900</v>
      </c>
    </row>
    <row r="15" spans="1:14" s="1" customFormat="1" ht="15" customHeight="1">
      <c r="A15" s="341" t="s">
        <v>472</v>
      </c>
      <c r="B15" s="343" t="s">
        <v>473</v>
      </c>
      <c r="C15" s="38"/>
      <c r="D15" s="39"/>
      <c r="E15" s="40"/>
      <c r="F15" s="345">
        <v>22000</v>
      </c>
      <c r="G15" s="74"/>
      <c r="H15" s="43">
        <f>+F15/4</f>
        <v>5500</v>
      </c>
      <c r="I15" s="42"/>
      <c r="J15" s="43">
        <v>5500</v>
      </c>
      <c r="K15" s="42"/>
      <c r="L15" s="43">
        <v>5500</v>
      </c>
      <c r="M15" s="42"/>
      <c r="N15" s="43">
        <v>5500</v>
      </c>
    </row>
    <row r="16" spans="1:14" s="1" customFormat="1" ht="15" customHeight="1">
      <c r="A16" s="341" t="s">
        <v>474</v>
      </c>
      <c r="B16" s="343" t="s">
        <v>475</v>
      </c>
      <c r="C16" s="38"/>
      <c r="D16" s="39"/>
      <c r="E16" s="40"/>
      <c r="F16" s="345">
        <v>24000</v>
      </c>
      <c r="G16" s="74"/>
      <c r="H16" s="43">
        <v>6000</v>
      </c>
      <c r="I16" s="42"/>
      <c r="J16" s="43">
        <v>6000</v>
      </c>
      <c r="K16" s="42"/>
      <c r="L16" s="43">
        <v>6000</v>
      </c>
      <c r="M16" s="42"/>
      <c r="N16" s="43">
        <v>6000</v>
      </c>
    </row>
    <row r="17" spans="1:14" s="1" customFormat="1" ht="15" customHeight="1">
      <c r="A17" s="341" t="s">
        <v>476</v>
      </c>
      <c r="B17" s="344" t="s">
        <v>477</v>
      </c>
      <c r="C17" s="38"/>
      <c r="D17" s="39"/>
      <c r="E17" s="40"/>
      <c r="F17" s="345">
        <v>20000</v>
      </c>
      <c r="G17" s="74"/>
      <c r="H17" s="43">
        <v>5000</v>
      </c>
      <c r="I17" s="42"/>
      <c r="J17" s="43">
        <v>5000</v>
      </c>
      <c r="K17" s="42"/>
      <c r="L17" s="43">
        <v>5000</v>
      </c>
      <c r="M17" s="42"/>
      <c r="N17" s="43">
        <v>5000</v>
      </c>
    </row>
    <row r="18" spans="1:14" s="1" customFormat="1" ht="15" customHeight="1">
      <c r="A18" s="341" t="s">
        <v>478</v>
      </c>
      <c r="B18" s="344" t="s">
        <v>479</v>
      </c>
      <c r="C18" s="38"/>
      <c r="D18" s="39"/>
      <c r="E18" s="40"/>
      <c r="F18" s="345">
        <v>50000</v>
      </c>
      <c r="G18" s="74"/>
      <c r="H18" s="43">
        <v>10000</v>
      </c>
      <c r="I18" s="42"/>
      <c r="J18" s="43">
        <v>15000</v>
      </c>
      <c r="K18" s="42"/>
      <c r="L18" s="43">
        <v>15000</v>
      </c>
      <c r="M18" s="42"/>
      <c r="N18" s="43">
        <v>10000</v>
      </c>
    </row>
    <row r="19" spans="1:14" s="1" customFormat="1" ht="15" customHeight="1">
      <c r="A19" s="341"/>
      <c r="B19" s="344" t="s">
        <v>479</v>
      </c>
      <c r="C19" s="38"/>
      <c r="D19" s="39"/>
      <c r="E19" s="40"/>
      <c r="F19" s="345">
        <v>18250</v>
      </c>
      <c r="G19" s="74"/>
      <c r="H19" s="345">
        <v>18250</v>
      </c>
      <c r="I19" s="42"/>
      <c r="J19" s="43"/>
      <c r="K19" s="42"/>
      <c r="L19" s="43"/>
      <c r="M19" s="42"/>
      <c r="N19" s="43"/>
    </row>
    <row r="20" spans="1:14" s="1" customFormat="1" ht="15" customHeight="1">
      <c r="A20" s="341" t="s">
        <v>480</v>
      </c>
      <c r="B20" s="343" t="s">
        <v>98</v>
      </c>
      <c r="C20" s="38"/>
      <c r="D20" s="39"/>
      <c r="E20" s="40"/>
      <c r="F20" s="345">
        <v>10000</v>
      </c>
      <c r="G20" s="74"/>
      <c r="H20" s="345">
        <v>5000</v>
      </c>
      <c r="I20" s="42"/>
      <c r="J20" s="43"/>
      <c r="K20" s="42"/>
      <c r="L20" s="43">
        <v>5000</v>
      </c>
      <c r="M20" s="42"/>
      <c r="N20" s="43"/>
    </row>
    <row r="21" spans="1:14" s="1" customFormat="1" ht="15" customHeight="1">
      <c r="A21" s="341" t="s">
        <v>480</v>
      </c>
      <c r="B21" s="343" t="s">
        <v>381</v>
      </c>
      <c r="C21" s="38"/>
      <c r="D21" s="39"/>
      <c r="E21" s="40"/>
      <c r="F21" s="345">
        <v>50000</v>
      </c>
      <c r="G21" s="74"/>
      <c r="H21" s="345">
        <v>10000</v>
      </c>
      <c r="I21" s="42"/>
      <c r="J21" s="43">
        <v>10000</v>
      </c>
      <c r="K21" s="42"/>
      <c r="L21" s="43">
        <v>10000</v>
      </c>
      <c r="M21" s="42"/>
      <c r="N21" s="43">
        <v>10000</v>
      </c>
    </row>
    <row r="22" spans="1:14" s="1" customFormat="1" ht="15" customHeight="1">
      <c r="A22" s="341" t="s">
        <v>480</v>
      </c>
      <c r="B22" s="343" t="s">
        <v>481</v>
      </c>
      <c r="C22" s="38"/>
      <c r="D22" s="39"/>
      <c r="E22" s="40"/>
      <c r="F22" s="345">
        <v>100000</v>
      </c>
      <c r="G22" s="74"/>
      <c r="H22" s="345">
        <v>25000</v>
      </c>
      <c r="I22" s="42"/>
      <c r="J22" s="43">
        <v>25000</v>
      </c>
      <c r="K22" s="42"/>
      <c r="L22" s="43">
        <v>25000</v>
      </c>
      <c r="M22" s="42"/>
      <c r="N22" s="43">
        <v>25000</v>
      </c>
    </row>
    <row r="23" spans="1:14" s="1" customFormat="1" ht="15" customHeight="1">
      <c r="A23" s="341" t="s">
        <v>480</v>
      </c>
      <c r="B23" s="343" t="s">
        <v>393</v>
      </c>
      <c r="C23" s="38"/>
      <c r="D23" s="39"/>
      <c r="E23" s="40"/>
      <c r="F23" s="345">
        <v>50000</v>
      </c>
      <c r="G23" s="74"/>
      <c r="H23" s="345"/>
      <c r="I23" s="42"/>
      <c r="J23" s="43">
        <v>25000</v>
      </c>
      <c r="K23" s="42"/>
      <c r="L23" s="43">
        <v>25000</v>
      </c>
      <c r="M23" s="42"/>
      <c r="N23" s="43"/>
    </row>
    <row r="24" spans="1:14" s="1" customFormat="1" ht="15" customHeight="1">
      <c r="A24" s="341" t="s">
        <v>482</v>
      </c>
      <c r="B24" s="343" t="s">
        <v>415</v>
      </c>
      <c r="C24" s="45"/>
      <c r="D24" s="46"/>
      <c r="E24" s="47"/>
      <c r="F24" s="345">
        <v>20000</v>
      </c>
      <c r="G24" s="31"/>
      <c r="H24" s="345">
        <v>10000</v>
      </c>
      <c r="I24" s="37"/>
      <c r="J24" s="49"/>
      <c r="K24" s="37"/>
      <c r="L24" s="49">
        <v>10000</v>
      </c>
      <c r="M24" s="37"/>
      <c r="N24" s="49"/>
    </row>
    <row r="25" spans="1:14" s="1" customFormat="1" ht="15" customHeight="1">
      <c r="A25" s="341" t="s">
        <v>483</v>
      </c>
      <c r="B25" s="343" t="s">
        <v>484</v>
      </c>
      <c r="C25" s="45"/>
      <c r="D25" s="46"/>
      <c r="E25" s="47"/>
      <c r="F25" s="345">
        <v>10000</v>
      </c>
      <c r="G25" s="31"/>
      <c r="H25" s="345">
        <v>10000</v>
      </c>
      <c r="I25" s="37"/>
      <c r="J25" s="49"/>
      <c r="K25" s="37"/>
      <c r="L25" s="49"/>
      <c r="M25" s="37"/>
      <c r="N25" s="49"/>
    </row>
    <row r="26" spans="1:14" s="1" customFormat="1" ht="15" customHeight="1">
      <c r="A26" s="341" t="s">
        <v>485</v>
      </c>
      <c r="B26" s="343" t="s">
        <v>98</v>
      </c>
      <c r="C26" s="45"/>
      <c r="D26" s="46"/>
      <c r="E26" s="47"/>
      <c r="F26" s="345">
        <v>30000</v>
      </c>
      <c r="G26" s="31"/>
      <c r="H26" s="345"/>
      <c r="I26" s="37"/>
      <c r="J26" s="49">
        <v>15000</v>
      </c>
      <c r="K26" s="37"/>
      <c r="L26" s="49">
        <v>15000</v>
      </c>
      <c r="M26" s="37"/>
      <c r="N26" s="49"/>
    </row>
    <row r="27" spans="1:14" s="1" customFormat="1" ht="15" customHeight="1">
      <c r="A27" s="341" t="s">
        <v>486</v>
      </c>
      <c r="B27" s="343" t="s">
        <v>487</v>
      </c>
      <c r="C27" s="52"/>
      <c r="D27" s="46"/>
      <c r="E27" s="47"/>
      <c r="F27" s="345">
        <v>47500</v>
      </c>
      <c r="G27" s="31"/>
      <c r="H27" s="345">
        <f>+F27/4</f>
        <v>11875</v>
      </c>
      <c r="I27" s="37"/>
      <c r="J27" s="49">
        <v>11875</v>
      </c>
      <c r="K27" s="37"/>
      <c r="L27" s="49">
        <v>11875</v>
      </c>
      <c r="M27" s="37"/>
      <c r="N27" s="49">
        <v>11875</v>
      </c>
    </row>
    <row r="28" spans="1:14" s="1" customFormat="1" ht="15" customHeight="1">
      <c r="A28" s="341" t="s">
        <v>488</v>
      </c>
      <c r="B28" s="343" t="s">
        <v>489</v>
      </c>
      <c r="C28" s="52"/>
      <c r="D28" s="46"/>
      <c r="E28" s="47"/>
      <c r="F28" s="346">
        <v>6500</v>
      </c>
      <c r="G28" s="31"/>
      <c r="H28" s="346">
        <f>+F28/4</f>
        <v>1625</v>
      </c>
      <c r="I28" s="37"/>
      <c r="J28" s="49">
        <v>1625</v>
      </c>
      <c r="K28" s="37"/>
      <c r="L28" s="49">
        <v>1625</v>
      </c>
      <c r="M28" s="37"/>
      <c r="N28" s="49">
        <v>1625</v>
      </c>
    </row>
    <row r="29" spans="1:14" s="1" customFormat="1" ht="15" customHeight="1">
      <c r="A29" s="37"/>
      <c r="B29" s="51"/>
      <c r="C29" s="52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6" s="1" customFormat="1" ht="15" customHeight="1">
      <c r="A30" s="37" t="s">
        <v>132</v>
      </c>
      <c r="B30" s="51"/>
      <c r="C30" s="52"/>
      <c r="D30" s="46"/>
      <c r="E30" s="47"/>
      <c r="F30" s="48">
        <f>SUM(F11:F29)</f>
        <v>531850</v>
      </c>
      <c r="G30" s="37"/>
      <c r="H30" s="49">
        <f>SUM(H11:H29)</f>
        <v>136650</v>
      </c>
      <c r="I30" s="37"/>
      <c r="J30" s="49">
        <f>SUM(J11:J29)</f>
        <v>138400</v>
      </c>
      <c r="K30" s="37"/>
      <c r="L30" s="49">
        <f>SUM(L11:L29)</f>
        <v>153400</v>
      </c>
      <c r="M30" s="37"/>
      <c r="N30" s="49">
        <f>SUM(N11:N29)</f>
        <v>93400</v>
      </c>
      <c r="P30" s="66">
        <f>+N30+L30+J30+H30</f>
        <v>521850</v>
      </c>
    </row>
    <row r="31" spans="1:14" ht="12.75">
      <c r="A31" s="11"/>
      <c r="B31" s="53"/>
      <c r="C31" s="54"/>
      <c r="D31" s="55"/>
      <c r="E31" s="56"/>
      <c r="F31" s="57"/>
      <c r="G31" s="57"/>
      <c r="H31" s="53"/>
      <c r="I31" s="53"/>
      <c r="J31" s="53"/>
      <c r="K31" s="53"/>
      <c r="L31" s="53"/>
      <c r="M31" s="53"/>
      <c r="N31" s="64"/>
    </row>
    <row r="32" spans="1:14" ht="12.75">
      <c r="A32" s="58"/>
      <c r="B32" s="57" t="s">
        <v>89</v>
      </c>
      <c r="C32" s="59"/>
      <c r="D32" s="60"/>
      <c r="E32" s="61"/>
      <c r="F32" s="57"/>
      <c r="G32" s="57"/>
      <c r="H32" s="57"/>
      <c r="I32" s="57"/>
      <c r="J32" s="57"/>
      <c r="K32" s="57"/>
      <c r="L32" s="57"/>
      <c r="M32" s="57"/>
      <c r="N32" s="67"/>
    </row>
    <row r="33" spans="1:14" ht="12.75">
      <c r="A33" s="58"/>
      <c r="B33" s="57"/>
      <c r="C33" s="59"/>
      <c r="D33" s="60"/>
      <c r="E33" s="61"/>
      <c r="F33" s="57"/>
      <c r="G33" s="57"/>
      <c r="H33" s="57" t="s">
        <v>90</v>
      </c>
      <c r="I33" s="57"/>
      <c r="J33" s="379" t="s">
        <v>841</v>
      </c>
      <c r="K33" s="379"/>
      <c r="L33" s="379"/>
      <c r="M33" s="57"/>
      <c r="N33" s="67"/>
    </row>
    <row r="34" spans="1:14" ht="12.75">
      <c r="A34" s="58"/>
      <c r="B34" s="57"/>
      <c r="C34" s="59"/>
      <c r="D34" s="60"/>
      <c r="E34" s="61"/>
      <c r="F34" s="57"/>
      <c r="G34" s="57"/>
      <c r="H34" s="57"/>
      <c r="I34" s="57"/>
      <c r="J34" s="380" t="s">
        <v>23</v>
      </c>
      <c r="K34" s="380"/>
      <c r="L34" s="380"/>
      <c r="M34" s="57"/>
      <c r="N34" s="67"/>
    </row>
    <row r="35" spans="1:14" ht="12.75">
      <c r="A35" s="22"/>
      <c r="B35" s="62"/>
      <c r="C35" s="19"/>
      <c r="D35" s="20"/>
      <c r="E35" s="21"/>
      <c r="F35" s="62"/>
      <c r="G35" s="62"/>
      <c r="H35" s="62"/>
      <c r="I35" s="62"/>
      <c r="J35" s="62"/>
      <c r="K35" s="62"/>
      <c r="L35" s="62"/>
      <c r="M35" s="62"/>
      <c r="N35" s="23"/>
    </row>
  </sheetData>
  <sheetProtection/>
  <mergeCells count="10">
    <mergeCell ref="J33:L33"/>
    <mergeCell ref="J34:L34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S87"/>
  <sheetViews>
    <sheetView zoomScale="85" zoomScaleNormal="85" zoomScaleSheetLayoutView="96" zoomScalePageLayoutView="0" workbookViewId="0" topLeftCell="A1">
      <selection activeCell="J85" sqref="J85:L85"/>
    </sheetView>
  </sheetViews>
  <sheetFormatPr defaultColWidth="9.140625" defaultRowHeight="12.75"/>
  <cols>
    <col min="1" max="1" width="10.7109375" style="2" customWidth="1"/>
    <col min="2" max="2" width="34.8515625" style="2" customWidth="1"/>
    <col min="3" max="3" width="12.00390625" style="3" customWidth="1"/>
    <col min="4" max="5" width="6.421875" style="2" customWidth="1"/>
    <col min="6" max="6" width="17.7109375" style="2" customWidth="1"/>
    <col min="7" max="7" width="13.710937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3.140625" style="0" bestFit="1" customWidth="1"/>
    <col min="17" max="17" width="14.57421875" style="0" customWidth="1"/>
    <col min="24" max="24" width="9.57421875" style="0" bestFit="1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5" ht="12.75">
      <c r="A4" s="10" t="s">
        <v>47</v>
      </c>
      <c r="B4" s="10"/>
      <c r="C4" s="6"/>
      <c r="D4" s="7"/>
      <c r="E4" s="8"/>
    </row>
    <row r="5" spans="1:14" ht="12.75">
      <c r="A5" s="11" t="s">
        <v>48</v>
      </c>
      <c r="B5" s="12"/>
      <c r="C5" s="13"/>
      <c r="D5" s="14"/>
      <c r="E5" s="15"/>
      <c r="F5" s="181" t="s">
        <v>742</v>
      </c>
      <c r="G5" s="182">
        <f>+F83</f>
        <v>1563488</v>
      </c>
      <c r="H5" s="17"/>
      <c r="I5" s="17"/>
      <c r="J5" s="63"/>
      <c r="K5" s="314" t="s">
        <v>49</v>
      </c>
      <c r="L5" s="53"/>
      <c r="M5" s="53"/>
      <c r="N5" s="64"/>
    </row>
    <row r="6" spans="1:14" ht="12.75">
      <c r="A6" s="18" t="s">
        <v>193</v>
      </c>
      <c r="B6" s="10"/>
      <c r="C6" s="19"/>
      <c r="D6" s="20"/>
      <c r="E6" s="21"/>
      <c r="F6" s="22" t="s">
        <v>51</v>
      </c>
      <c r="G6" s="22" t="s">
        <v>52</v>
      </c>
      <c r="H6" s="23"/>
      <c r="I6" s="16" t="s">
        <v>53</v>
      </c>
      <c r="J6" s="63"/>
      <c r="K6" s="62" t="s">
        <v>54</v>
      </c>
      <c r="L6" s="62"/>
      <c r="M6" s="62"/>
      <c r="N6" s="23"/>
    </row>
    <row r="7" spans="1:14" ht="12.75">
      <c r="A7" s="24"/>
      <c r="B7" s="11"/>
      <c r="C7" s="25"/>
      <c r="D7" s="26"/>
      <c r="E7" s="27"/>
      <c r="F7" s="11"/>
      <c r="G7" s="373" t="s">
        <v>55</v>
      </c>
      <c r="H7" s="376"/>
      <c r="I7" s="376"/>
      <c r="J7" s="376"/>
      <c r="K7" s="376"/>
      <c r="L7" s="376"/>
      <c r="M7" s="376"/>
      <c r="N7" s="374"/>
    </row>
    <row r="8" spans="1:14" ht="12.75">
      <c r="A8" s="28" t="s">
        <v>56</v>
      </c>
      <c r="B8" s="29" t="s">
        <v>57</v>
      </c>
      <c r="C8" s="30" t="s">
        <v>58</v>
      </c>
      <c r="D8" s="377" t="s">
        <v>59</v>
      </c>
      <c r="E8" s="378"/>
      <c r="F8" s="29" t="s">
        <v>4</v>
      </c>
      <c r="G8" s="373" t="s">
        <v>60</v>
      </c>
      <c r="H8" s="374"/>
      <c r="I8" s="373" t="s">
        <v>61</v>
      </c>
      <c r="J8" s="374"/>
      <c r="K8" s="373" t="s">
        <v>62</v>
      </c>
      <c r="L8" s="374"/>
      <c r="M8" s="373" t="s">
        <v>63</v>
      </c>
      <c r="N8" s="374"/>
    </row>
    <row r="9" spans="1:14" ht="12.75">
      <c r="A9" s="68"/>
      <c r="B9" s="58"/>
      <c r="C9" s="69"/>
      <c r="D9" s="70"/>
      <c r="E9" s="71"/>
      <c r="F9" s="58"/>
      <c r="G9" s="36" t="s">
        <v>64</v>
      </c>
      <c r="H9" s="37" t="s">
        <v>65</v>
      </c>
      <c r="I9" s="37" t="s">
        <v>64</v>
      </c>
      <c r="J9" s="37" t="s">
        <v>66</v>
      </c>
      <c r="K9" s="36" t="s">
        <v>64</v>
      </c>
      <c r="L9" s="65" t="s">
        <v>66</v>
      </c>
      <c r="M9" s="36" t="s">
        <v>64</v>
      </c>
      <c r="N9" s="36" t="s">
        <v>65</v>
      </c>
    </row>
    <row r="10" spans="1:16" s="1" customFormat="1" ht="15" customHeight="1">
      <c r="A10" s="347" t="s">
        <v>528</v>
      </c>
      <c r="B10" s="347" t="s">
        <v>107</v>
      </c>
      <c r="C10" s="38"/>
      <c r="D10" s="39"/>
      <c r="E10" s="40"/>
      <c r="F10" s="252">
        <v>40000</v>
      </c>
      <c r="G10" s="74"/>
      <c r="H10" s="43">
        <v>10000</v>
      </c>
      <c r="I10" s="42"/>
      <c r="J10" s="43">
        <v>10000</v>
      </c>
      <c r="K10" s="42"/>
      <c r="L10" s="43">
        <v>10000</v>
      </c>
      <c r="M10" s="42"/>
      <c r="N10" s="43">
        <v>10000</v>
      </c>
      <c r="P10" s="66"/>
    </row>
    <row r="11" spans="1:16" s="1" customFormat="1" ht="15" customHeight="1">
      <c r="A11" s="246" t="s">
        <v>529</v>
      </c>
      <c r="B11" s="246" t="s">
        <v>98</v>
      </c>
      <c r="C11" s="44"/>
      <c r="D11" s="39"/>
      <c r="E11" s="40"/>
      <c r="F11" s="252">
        <v>40000</v>
      </c>
      <c r="G11" s="74"/>
      <c r="H11" s="43">
        <v>12000</v>
      </c>
      <c r="I11" s="42"/>
      <c r="J11" s="43">
        <v>10000</v>
      </c>
      <c r="K11" s="42"/>
      <c r="L11" s="43">
        <v>8000</v>
      </c>
      <c r="M11" s="42"/>
      <c r="N11" s="43">
        <v>10000</v>
      </c>
      <c r="P11" s="66"/>
    </row>
    <row r="12" spans="1:16" s="1" customFormat="1" ht="15" customHeight="1">
      <c r="A12" s="246" t="s">
        <v>530</v>
      </c>
      <c r="B12" s="246" t="s">
        <v>531</v>
      </c>
      <c r="C12" s="38"/>
      <c r="D12" s="39"/>
      <c r="E12" s="40"/>
      <c r="F12" s="252">
        <v>6000</v>
      </c>
      <c r="G12" s="74"/>
      <c r="H12" s="43">
        <v>1500</v>
      </c>
      <c r="I12" s="42"/>
      <c r="J12" s="43">
        <v>1500</v>
      </c>
      <c r="K12" s="42"/>
      <c r="L12" s="43">
        <v>1500</v>
      </c>
      <c r="M12" s="42"/>
      <c r="N12" s="43">
        <v>1500</v>
      </c>
      <c r="P12" s="66"/>
    </row>
    <row r="13" spans="1:16" s="1" customFormat="1" ht="15" customHeight="1">
      <c r="A13" s="246" t="s">
        <v>532</v>
      </c>
      <c r="B13" s="246" t="s">
        <v>68</v>
      </c>
      <c r="C13" s="38"/>
      <c r="D13" s="39"/>
      <c r="E13" s="40"/>
      <c r="F13" s="252">
        <v>7200</v>
      </c>
      <c r="G13" s="74"/>
      <c r="H13" s="43">
        <f>+F13/4</f>
        <v>1800</v>
      </c>
      <c r="I13" s="42"/>
      <c r="J13" s="43">
        <v>1800</v>
      </c>
      <c r="K13" s="42"/>
      <c r="L13" s="43">
        <v>1800</v>
      </c>
      <c r="M13" s="42"/>
      <c r="N13" s="43">
        <f>+F13-H13-J13-L13</f>
        <v>1800</v>
      </c>
      <c r="P13" s="66"/>
    </row>
    <row r="14" spans="1:17" s="1" customFormat="1" ht="15" customHeight="1">
      <c r="A14" s="246" t="s">
        <v>533</v>
      </c>
      <c r="B14" s="247" t="s">
        <v>534</v>
      </c>
      <c r="C14" s="38"/>
      <c r="D14" s="39"/>
      <c r="E14" s="40"/>
      <c r="F14" s="252">
        <v>12000</v>
      </c>
      <c r="G14" s="74"/>
      <c r="H14" s="43">
        <v>3000</v>
      </c>
      <c r="I14" s="42"/>
      <c r="J14" s="43">
        <v>3000</v>
      </c>
      <c r="K14" s="42"/>
      <c r="L14" s="43">
        <v>3000</v>
      </c>
      <c r="M14" s="42"/>
      <c r="N14" s="43">
        <v>3000</v>
      </c>
      <c r="P14" s="66"/>
      <c r="Q14" s="286"/>
    </row>
    <row r="15" spans="1:17" s="1" customFormat="1" ht="15" customHeight="1">
      <c r="A15" s="246" t="s">
        <v>535</v>
      </c>
      <c r="B15" s="246" t="s">
        <v>475</v>
      </c>
      <c r="C15" s="38"/>
      <c r="D15" s="39"/>
      <c r="E15" s="40"/>
      <c r="F15" s="252">
        <v>24000</v>
      </c>
      <c r="G15" s="74"/>
      <c r="H15" s="43">
        <v>6000</v>
      </c>
      <c r="I15" s="42"/>
      <c r="J15" s="43">
        <v>6000</v>
      </c>
      <c r="K15" s="43"/>
      <c r="L15" s="43">
        <v>6000</v>
      </c>
      <c r="M15" s="43"/>
      <c r="N15" s="43">
        <v>6000</v>
      </c>
      <c r="P15" s="66"/>
      <c r="Q15" s="286"/>
    </row>
    <row r="16" spans="1:17" s="1" customFormat="1" ht="15" customHeight="1">
      <c r="A16" s="246" t="s">
        <v>536</v>
      </c>
      <c r="B16" s="246" t="s">
        <v>537</v>
      </c>
      <c r="C16" s="38"/>
      <c r="D16" s="39"/>
      <c r="E16" s="40"/>
      <c r="F16" s="252">
        <v>12000</v>
      </c>
      <c r="G16" s="74"/>
      <c r="H16" s="43">
        <v>3000</v>
      </c>
      <c r="I16" s="42"/>
      <c r="J16" s="43">
        <v>3000</v>
      </c>
      <c r="K16" s="42"/>
      <c r="L16" s="43">
        <v>3000</v>
      </c>
      <c r="M16" s="42"/>
      <c r="N16" s="43">
        <v>3000</v>
      </c>
      <c r="P16" s="66"/>
      <c r="Q16" s="286"/>
    </row>
    <row r="17" spans="1:17" s="1" customFormat="1" ht="15" customHeight="1">
      <c r="A17" s="246" t="s">
        <v>538</v>
      </c>
      <c r="B17" s="246" t="s">
        <v>539</v>
      </c>
      <c r="C17" s="38"/>
      <c r="D17" s="39"/>
      <c r="E17" s="40"/>
      <c r="F17" s="252">
        <v>3000</v>
      </c>
      <c r="G17" s="74"/>
      <c r="H17" s="43">
        <v>750</v>
      </c>
      <c r="I17" s="42"/>
      <c r="J17" s="43">
        <v>750</v>
      </c>
      <c r="K17" s="42"/>
      <c r="L17" s="43">
        <v>750</v>
      </c>
      <c r="M17" s="42"/>
      <c r="N17" s="43">
        <v>750</v>
      </c>
      <c r="P17" s="66"/>
      <c r="Q17" s="286"/>
    </row>
    <row r="18" spans="1:17" s="1" customFormat="1" ht="15" customHeight="1">
      <c r="A18" s="246" t="s">
        <v>540</v>
      </c>
      <c r="B18" s="246" t="s">
        <v>541</v>
      </c>
      <c r="C18" s="38"/>
      <c r="D18" s="39"/>
      <c r="E18" s="40"/>
      <c r="F18" s="252">
        <v>10000</v>
      </c>
      <c r="G18" s="74"/>
      <c r="H18" s="43">
        <v>2500</v>
      </c>
      <c r="I18" s="42"/>
      <c r="J18" s="43">
        <v>2500</v>
      </c>
      <c r="K18" s="42"/>
      <c r="L18" s="43">
        <v>2500</v>
      </c>
      <c r="M18" s="42"/>
      <c r="N18" s="43">
        <v>2500</v>
      </c>
      <c r="P18" s="66"/>
      <c r="Q18" s="286"/>
    </row>
    <row r="19" spans="1:17" s="1" customFormat="1" ht="15" customHeight="1">
      <c r="A19" s="259"/>
      <c r="B19" s="246"/>
      <c r="C19" s="38"/>
      <c r="D19" s="39"/>
      <c r="E19" s="40"/>
      <c r="F19" s="271"/>
      <c r="G19" s="74"/>
      <c r="H19" s="43"/>
      <c r="I19" s="42"/>
      <c r="J19" s="43"/>
      <c r="K19" s="42"/>
      <c r="L19" s="43"/>
      <c r="M19" s="42"/>
      <c r="N19" s="43"/>
      <c r="P19" s="66"/>
      <c r="Q19" s="286"/>
    </row>
    <row r="20" spans="1:17" s="1" customFormat="1" ht="15" customHeight="1">
      <c r="A20" s="246" t="s">
        <v>542</v>
      </c>
      <c r="B20" s="246" t="s">
        <v>393</v>
      </c>
      <c r="C20" s="38"/>
      <c r="D20" s="39"/>
      <c r="E20" s="40"/>
      <c r="F20" s="252">
        <v>40000</v>
      </c>
      <c r="G20" s="74"/>
      <c r="H20" s="43">
        <v>10000</v>
      </c>
      <c r="I20" s="42"/>
      <c r="J20" s="43">
        <v>10000</v>
      </c>
      <c r="K20" s="42"/>
      <c r="L20" s="43">
        <v>10000</v>
      </c>
      <c r="M20" s="42"/>
      <c r="N20" s="43">
        <v>10000</v>
      </c>
      <c r="P20" s="66"/>
      <c r="Q20" s="287"/>
    </row>
    <row r="21" spans="1:16" s="1" customFormat="1" ht="15" customHeight="1">
      <c r="A21" s="246" t="s">
        <v>542</v>
      </c>
      <c r="B21" s="246" t="s">
        <v>543</v>
      </c>
      <c r="C21" s="45"/>
      <c r="D21" s="46"/>
      <c r="E21" s="47"/>
      <c r="F21" s="252">
        <v>10000</v>
      </c>
      <c r="G21" s="31"/>
      <c r="H21" s="49">
        <v>2500</v>
      </c>
      <c r="I21" s="37"/>
      <c r="J21" s="49">
        <v>2500</v>
      </c>
      <c r="K21" s="37"/>
      <c r="L21" s="49">
        <v>2500</v>
      </c>
      <c r="M21" s="37"/>
      <c r="N21" s="49">
        <v>2500</v>
      </c>
      <c r="P21" s="66"/>
    </row>
    <row r="22" spans="1:16" s="1" customFormat="1" ht="15" customHeight="1">
      <c r="A22" s="246" t="s">
        <v>544</v>
      </c>
      <c r="B22" s="259" t="s">
        <v>545</v>
      </c>
      <c r="C22" s="45"/>
      <c r="D22" s="46"/>
      <c r="E22" s="47"/>
      <c r="F22" s="271"/>
      <c r="G22" s="31"/>
      <c r="H22" s="49"/>
      <c r="I22" s="37"/>
      <c r="J22" s="49"/>
      <c r="K22" s="37"/>
      <c r="L22" s="49"/>
      <c r="M22" s="37"/>
      <c r="N22" s="49"/>
      <c r="P22" s="66"/>
    </row>
    <row r="23" spans="1:16" s="1" customFormat="1" ht="15" customHeight="1">
      <c r="A23" s="246"/>
      <c r="B23" s="246" t="s">
        <v>98</v>
      </c>
      <c r="C23" s="45"/>
      <c r="D23" s="46"/>
      <c r="E23" s="47"/>
      <c r="F23" s="252">
        <v>28000</v>
      </c>
      <c r="G23" s="31"/>
      <c r="H23" s="49">
        <v>16000</v>
      </c>
      <c r="I23" s="37"/>
      <c r="J23" s="49">
        <v>6000</v>
      </c>
      <c r="K23" s="37"/>
      <c r="L23" s="49">
        <v>6000</v>
      </c>
      <c r="M23" s="37"/>
      <c r="N23" s="49"/>
      <c r="P23" s="66"/>
    </row>
    <row r="24" spans="1:19" s="1" customFormat="1" ht="15" customHeight="1">
      <c r="A24" s="246"/>
      <c r="B24" s="246" t="s">
        <v>381</v>
      </c>
      <c r="C24" s="45"/>
      <c r="D24" s="46"/>
      <c r="E24" s="47"/>
      <c r="F24" s="252">
        <v>10000</v>
      </c>
      <c r="G24" s="31"/>
      <c r="H24" s="49">
        <v>2500</v>
      </c>
      <c r="I24" s="37"/>
      <c r="J24" s="49">
        <v>2500</v>
      </c>
      <c r="K24" s="37"/>
      <c r="L24" s="49"/>
      <c r="M24" s="37"/>
      <c r="N24" s="49">
        <v>5000</v>
      </c>
      <c r="P24" s="66"/>
      <c r="S24" s="286"/>
    </row>
    <row r="25" spans="1:19" s="1" customFormat="1" ht="15" customHeight="1">
      <c r="A25" s="246"/>
      <c r="B25" s="246" t="s">
        <v>481</v>
      </c>
      <c r="C25" s="45"/>
      <c r="D25" s="46"/>
      <c r="E25" s="47"/>
      <c r="F25" s="252">
        <v>30000</v>
      </c>
      <c r="G25" s="31"/>
      <c r="H25" s="49">
        <v>7500</v>
      </c>
      <c r="I25" s="37"/>
      <c r="J25" s="49">
        <v>7500</v>
      </c>
      <c r="K25" s="37"/>
      <c r="L25" s="49">
        <v>7500</v>
      </c>
      <c r="M25" s="37"/>
      <c r="N25" s="49">
        <v>7500</v>
      </c>
      <c r="P25" s="66"/>
      <c r="S25" s="286"/>
    </row>
    <row r="26" spans="1:19" s="1" customFormat="1" ht="15" customHeight="1">
      <c r="A26" s="246"/>
      <c r="B26" s="246" t="s">
        <v>546</v>
      </c>
      <c r="C26" s="45"/>
      <c r="D26" s="46"/>
      <c r="E26" s="47"/>
      <c r="F26" s="252">
        <v>15000</v>
      </c>
      <c r="G26" s="31"/>
      <c r="H26" s="49">
        <v>5000</v>
      </c>
      <c r="I26" s="37"/>
      <c r="J26" s="49">
        <v>3000</v>
      </c>
      <c r="K26" s="37"/>
      <c r="L26" s="49">
        <v>4000</v>
      </c>
      <c r="M26" s="37"/>
      <c r="N26" s="49">
        <v>3000</v>
      </c>
      <c r="P26" s="66"/>
      <c r="S26" s="286"/>
    </row>
    <row r="27" spans="1:19" s="1" customFormat="1" ht="15" customHeight="1">
      <c r="A27" s="246"/>
      <c r="B27" s="246" t="s">
        <v>415</v>
      </c>
      <c r="C27" s="45"/>
      <c r="D27" s="46"/>
      <c r="E27" s="47"/>
      <c r="F27" s="252">
        <v>10000</v>
      </c>
      <c r="G27" s="31"/>
      <c r="H27" s="49">
        <v>2500</v>
      </c>
      <c r="I27" s="37"/>
      <c r="J27" s="49">
        <v>2500</v>
      </c>
      <c r="K27" s="37"/>
      <c r="L27" s="49">
        <v>2500</v>
      </c>
      <c r="M27" s="37"/>
      <c r="N27" s="49">
        <v>2500</v>
      </c>
      <c r="P27" s="66"/>
      <c r="S27" s="287"/>
    </row>
    <row r="28" spans="1:16" s="1" customFormat="1" ht="15" customHeight="1">
      <c r="A28" s="246"/>
      <c r="B28" s="246" t="s">
        <v>547</v>
      </c>
      <c r="C28" s="52"/>
      <c r="D28" s="46"/>
      <c r="E28" s="47"/>
      <c r="F28" s="252">
        <v>7000</v>
      </c>
      <c r="G28" s="31"/>
      <c r="H28" s="49">
        <v>3000</v>
      </c>
      <c r="I28" s="37"/>
      <c r="J28" s="49">
        <v>2000</v>
      </c>
      <c r="K28" s="37"/>
      <c r="L28" s="49">
        <v>1500</v>
      </c>
      <c r="M28" s="37"/>
      <c r="N28" s="49">
        <f>+F28-H28-J28-L28</f>
        <v>500</v>
      </c>
      <c r="P28" s="66"/>
    </row>
    <row r="29" spans="1:16" s="1" customFormat="1" ht="15" customHeight="1">
      <c r="A29" s="246" t="s">
        <v>548</v>
      </c>
      <c r="B29" s="259" t="s">
        <v>549</v>
      </c>
      <c r="C29" s="52"/>
      <c r="D29" s="46"/>
      <c r="E29" s="47"/>
      <c r="F29" s="271"/>
      <c r="G29" s="31"/>
      <c r="H29" s="49"/>
      <c r="I29" s="37"/>
      <c r="J29" s="49"/>
      <c r="K29" s="37"/>
      <c r="L29" s="49"/>
      <c r="M29" s="37"/>
      <c r="N29" s="49"/>
      <c r="P29" s="66"/>
    </row>
    <row r="30" spans="1:16" s="1" customFormat="1" ht="15" customHeight="1">
      <c r="A30" s="246"/>
      <c r="B30" s="246" t="s">
        <v>98</v>
      </c>
      <c r="C30" s="52"/>
      <c r="D30" s="46"/>
      <c r="E30" s="47"/>
      <c r="F30" s="252">
        <v>30000</v>
      </c>
      <c r="G30" s="31"/>
      <c r="H30" s="49">
        <v>12000</v>
      </c>
      <c r="I30" s="37"/>
      <c r="J30" s="49">
        <v>10000</v>
      </c>
      <c r="K30" s="37"/>
      <c r="L30" s="49">
        <v>4000</v>
      </c>
      <c r="M30" s="37"/>
      <c r="N30" s="49">
        <v>4000</v>
      </c>
      <c r="P30" s="66"/>
    </row>
    <row r="31" spans="1:16" s="1" customFormat="1" ht="15" customHeight="1">
      <c r="A31" s="246"/>
      <c r="B31" s="246" t="s">
        <v>531</v>
      </c>
      <c r="C31" s="52"/>
      <c r="D31" s="46"/>
      <c r="E31" s="47"/>
      <c r="F31" s="252">
        <v>11000</v>
      </c>
      <c r="G31" s="31"/>
      <c r="H31" s="49">
        <v>4000</v>
      </c>
      <c r="I31" s="37"/>
      <c r="J31" s="49">
        <v>3000</v>
      </c>
      <c r="K31" s="37"/>
      <c r="L31" s="49">
        <v>2000</v>
      </c>
      <c r="M31" s="37"/>
      <c r="N31" s="49">
        <v>2000</v>
      </c>
      <c r="P31" s="66"/>
    </row>
    <row r="32" spans="1:16" s="1" customFormat="1" ht="15" customHeight="1">
      <c r="A32" s="246"/>
      <c r="B32" s="246" t="s">
        <v>481</v>
      </c>
      <c r="C32" s="52"/>
      <c r="D32" s="46"/>
      <c r="E32" s="47"/>
      <c r="F32" s="252">
        <v>65288</v>
      </c>
      <c r="G32" s="31"/>
      <c r="H32" s="49">
        <v>25288</v>
      </c>
      <c r="I32" s="37"/>
      <c r="J32" s="49">
        <v>30000</v>
      </c>
      <c r="K32" s="37"/>
      <c r="L32" s="49">
        <v>5000</v>
      </c>
      <c r="M32" s="37"/>
      <c r="N32" s="49">
        <v>5000</v>
      </c>
      <c r="P32" s="66"/>
    </row>
    <row r="33" spans="1:16" s="1" customFormat="1" ht="15" customHeight="1">
      <c r="A33" s="246"/>
      <c r="B33" s="246" t="s">
        <v>550</v>
      </c>
      <c r="C33" s="52"/>
      <c r="D33" s="46"/>
      <c r="E33" s="47"/>
      <c r="F33" s="252">
        <v>10000</v>
      </c>
      <c r="G33" s="31"/>
      <c r="H33" s="49">
        <v>10000</v>
      </c>
      <c r="I33" s="37"/>
      <c r="J33" s="49"/>
      <c r="K33" s="37"/>
      <c r="L33" s="49"/>
      <c r="M33" s="37"/>
      <c r="N33" s="49"/>
      <c r="P33" s="66"/>
    </row>
    <row r="34" spans="1:16" s="1" customFormat="1" ht="15" customHeight="1">
      <c r="A34" s="246"/>
      <c r="B34" s="246" t="s">
        <v>551</v>
      </c>
      <c r="C34" s="52"/>
      <c r="D34" s="46"/>
      <c r="E34" s="47"/>
      <c r="F34" s="252">
        <v>15000</v>
      </c>
      <c r="G34" s="31"/>
      <c r="H34" s="49">
        <v>7500</v>
      </c>
      <c r="I34" s="37"/>
      <c r="J34" s="49"/>
      <c r="K34" s="37"/>
      <c r="L34" s="49">
        <v>7500</v>
      </c>
      <c r="M34" s="37"/>
      <c r="N34" s="49"/>
      <c r="P34" s="66"/>
    </row>
    <row r="35" spans="1:16" s="1" customFormat="1" ht="15" customHeight="1">
      <c r="A35" s="246"/>
      <c r="B35" s="246" t="s">
        <v>415</v>
      </c>
      <c r="C35" s="52"/>
      <c r="D35" s="46"/>
      <c r="E35" s="47"/>
      <c r="F35" s="252">
        <v>15000</v>
      </c>
      <c r="G35" s="31"/>
      <c r="H35" s="49"/>
      <c r="I35" s="37"/>
      <c r="J35" s="49"/>
      <c r="K35" s="37"/>
      <c r="L35" s="49">
        <v>15000</v>
      </c>
      <c r="M35" s="37"/>
      <c r="N35" s="49"/>
      <c r="P35" s="66"/>
    </row>
    <row r="36" spans="1:16" s="1" customFormat="1" ht="15" customHeight="1">
      <c r="A36" s="177" t="s">
        <v>88</v>
      </c>
      <c r="B36" s="51"/>
      <c r="C36" s="52"/>
      <c r="D36" s="46"/>
      <c r="E36" s="47"/>
      <c r="F36" s="48">
        <f>SUM(F10:F35)</f>
        <v>450488</v>
      </c>
      <c r="G36" s="37"/>
      <c r="H36" s="49">
        <f>SUM(H10:H35)</f>
        <v>148338</v>
      </c>
      <c r="I36" s="37"/>
      <c r="J36" s="49">
        <f>SUM(J10:J35)</f>
        <v>117550</v>
      </c>
      <c r="K36" s="37"/>
      <c r="L36" s="49">
        <f>SUM(L10:L35)</f>
        <v>104050</v>
      </c>
      <c r="M36" s="37"/>
      <c r="N36" s="49">
        <f>SUM(N10:N35)</f>
        <v>80550</v>
      </c>
      <c r="P36" s="66">
        <f>+N36+L36+J36+H36</f>
        <v>450488</v>
      </c>
    </row>
    <row r="37" spans="1:14" ht="12.75">
      <c r="A37" s="58"/>
      <c r="B37" s="57" t="s">
        <v>89</v>
      </c>
      <c r="C37" s="59"/>
      <c r="D37" s="60"/>
      <c r="E37" s="61"/>
      <c r="F37" s="57"/>
      <c r="G37" s="57"/>
      <c r="H37" s="57"/>
      <c r="I37" s="57"/>
      <c r="J37" s="57"/>
      <c r="K37" s="57"/>
      <c r="L37" s="57"/>
      <c r="M37" s="57"/>
      <c r="N37" s="67"/>
    </row>
    <row r="38" spans="1:14" ht="12.75">
      <c r="A38" s="58"/>
      <c r="B38" s="57"/>
      <c r="C38" s="59"/>
      <c r="D38" s="60"/>
      <c r="E38" s="61"/>
      <c r="F38" s="57"/>
      <c r="G38" s="57"/>
      <c r="H38" s="57" t="s">
        <v>90</v>
      </c>
      <c r="I38" s="57"/>
      <c r="J38" s="379" t="s">
        <v>847</v>
      </c>
      <c r="K38" s="379"/>
      <c r="L38" s="379"/>
      <c r="M38" s="57"/>
      <c r="N38" s="67"/>
    </row>
    <row r="39" spans="1:14" ht="12.75">
      <c r="A39" s="58"/>
      <c r="B39" s="57"/>
      <c r="C39" s="59"/>
      <c r="D39" s="60"/>
      <c r="E39" s="61"/>
      <c r="F39" s="57"/>
      <c r="G39" s="57"/>
      <c r="H39" s="57"/>
      <c r="I39" s="57"/>
      <c r="J39" s="380" t="s">
        <v>194</v>
      </c>
      <c r="K39" s="380"/>
      <c r="L39" s="380"/>
      <c r="M39" s="57"/>
      <c r="N39" s="67"/>
    </row>
    <row r="40" spans="1:14" ht="12.75">
      <c r="A40" s="22"/>
      <c r="B40" s="62"/>
      <c r="C40" s="19"/>
      <c r="D40" s="20"/>
      <c r="E40" s="21"/>
      <c r="F40" s="62"/>
      <c r="G40" s="62"/>
      <c r="H40" s="62"/>
      <c r="I40" s="62"/>
      <c r="J40" s="62"/>
      <c r="K40" s="62"/>
      <c r="L40" s="62"/>
      <c r="M40" s="62"/>
      <c r="N40" s="23"/>
    </row>
    <row r="42" ht="12.75">
      <c r="A42" s="2" t="s">
        <v>44</v>
      </c>
    </row>
    <row r="43" spans="1:15" ht="12.75">
      <c r="A43" s="381" t="s">
        <v>45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</row>
    <row r="44" spans="1:15" ht="12.75">
      <c r="A44" s="384" t="s">
        <v>741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</row>
    <row r="45" spans="1:5" ht="12.75">
      <c r="A45" s="10" t="s">
        <v>47</v>
      </c>
      <c r="B45" s="10"/>
      <c r="C45" s="6"/>
      <c r="D45" s="7"/>
      <c r="E45" s="8"/>
    </row>
    <row r="46" spans="1:14" ht="12.75">
      <c r="A46" s="11" t="s">
        <v>48</v>
      </c>
      <c r="B46" s="12"/>
      <c r="C46" s="13"/>
      <c r="D46" s="14"/>
      <c r="E46" s="15"/>
      <c r="F46" s="181" t="s">
        <v>199</v>
      </c>
      <c r="G46" s="17"/>
      <c r="H46" s="17"/>
      <c r="I46" s="17"/>
      <c r="J46" s="63"/>
      <c r="K46" s="314" t="s">
        <v>174</v>
      </c>
      <c r="L46" s="53"/>
      <c r="M46" s="53"/>
      <c r="N46" s="64"/>
    </row>
    <row r="47" spans="1:14" ht="12.75">
      <c r="A47" s="18" t="s">
        <v>193</v>
      </c>
      <c r="B47" s="10"/>
      <c r="C47" s="19"/>
      <c r="D47" s="20"/>
      <c r="E47" s="21"/>
      <c r="F47" s="22" t="s">
        <v>51</v>
      </c>
      <c r="G47" s="22" t="s">
        <v>52</v>
      </c>
      <c r="H47" s="23"/>
      <c r="I47" s="16" t="s">
        <v>53</v>
      </c>
      <c r="J47" s="63"/>
      <c r="K47" s="62" t="s">
        <v>54</v>
      </c>
      <c r="L47" s="62"/>
      <c r="M47" s="62"/>
      <c r="N47" s="23"/>
    </row>
    <row r="48" spans="1:14" ht="12.75">
      <c r="A48" s="24"/>
      <c r="B48" s="11"/>
      <c r="C48" s="25"/>
      <c r="D48" s="26"/>
      <c r="E48" s="27"/>
      <c r="F48" s="11"/>
      <c r="G48" s="373" t="s">
        <v>55</v>
      </c>
      <c r="H48" s="376"/>
      <c r="I48" s="376"/>
      <c r="J48" s="376"/>
      <c r="K48" s="376"/>
      <c r="L48" s="376"/>
      <c r="M48" s="376"/>
      <c r="N48" s="374"/>
    </row>
    <row r="49" spans="1:14" ht="12.75">
      <c r="A49" s="28" t="s">
        <v>56</v>
      </c>
      <c r="B49" s="29" t="s">
        <v>57</v>
      </c>
      <c r="C49" s="30" t="s">
        <v>58</v>
      </c>
      <c r="D49" s="377" t="s">
        <v>59</v>
      </c>
      <c r="E49" s="378"/>
      <c r="F49" s="29" t="s">
        <v>4</v>
      </c>
      <c r="G49" s="373" t="s">
        <v>60</v>
      </c>
      <c r="H49" s="374"/>
      <c r="I49" s="373" t="s">
        <v>61</v>
      </c>
      <c r="J49" s="374"/>
      <c r="K49" s="373" t="s">
        <v>62</v>
      </c>
      <c r="L49" s="374"/>
      <c r="M49" s="373" t="s">
        <v>63</v>
      </c>
      <c r="N49" s="374"/>
    </row>
    <row r="50" spans="1:14" ht="12.75">
      <c r="A50" s="68"/>
      <c r="B50" s="58"/>
      <c r="C50" s="69"/>
      <c r="D50" s="70"/>
      <c r="E50" s="71"/>
      <c r="F50" s="58"/>
      <c r="G50" s="36" t="s">
        <v>64</v>
      </c>
      <c r="H50" s="37" t="s">
        <v>65</v>
      </c>
      <c r="I50" s="37" t="s">
        <v>64</v>
      </c>
      <c r="J50" s="37" t="s">
        <v>66</v>
      </c>
      <c r="K50" s="36" t="s">
        <v>64</v>
      </c>
      <c r="L50" s="65" t="s">
        <v>66</v>
      </c>
      <c r="M50" s="36" t="s">
        <v>64</v>
      </c>
      <c r="N50" s="36" t="s">
        <v>65</v>
      </c>
    </row>
    <row r="51" spans="1:14" ht="12.75">
      <c r="A51" s="246" t="s">
        <v>556</v>
      </c>
      <c r="B51" s="259" t="s">
        <v>557</v>
      </c>
      <c r="C51" s="310"/>
      <c r="D51" s="311"/>
      <c r="E51" s="47"/>
      <c r="F51" s="51"/>
      <c r="G51" s="288"/>
      <c r="H51" s="37"/>
      <c r="I51" s="37"/>
      <c r="J51" s="37"/>
      <c r="K51" s="36"/>
      <c r="L51" s="65"/>
      <c r="M51" s="36"/>
      <c r="N51" s="36"/>
    </row>
    <row r="52" spans="1:16" ht="12.75">
      <c r="A52" s="246"/>
      <c r="B52" s="246" t="s">
        <v>481</v>
      </c>
      <c r="C52" s="38"/>
      <c r="D52" s="39"/>
      <c r="E52" s="40"/>
      <c r="F52" s="252">
        <v>190000</v>
      </c>
      <c r="G52" s="74"/>
      <c r="H52" s="43">
        <v>30000</v>
      </c>
      <c r="I52" s="42"/>
      <c r="J52" s="43">
        <v>20000</v>
      </c>
      <c r="K52" s="42"/>
      <c r="L52" s="43">
        <v>90000</v>
      </c>
      <c r="M52" s="42"/>
      <c r="N52" s="43">
        <v>50000</v>
      </c>
      <c r="O52" s="1"/>
      <c r="P52" s="123"/>
    </row>
    <row r="53" spans="1:16" ht="12.75">
      <c r="A53" s="246"/>
      <c r="B53" s="246" t="s">
        <v>98</v>
      </c>
      <c r="C53" s="38"/>
      <c r="D53" s="39"/>
      <c r="E53" s="40"/>
      <c r="F53" s="252">
        <v>10000</v>
      </c>
      <c r="G53" s="74"/>
      <c r="H53" s="43">
        <v>2500</v>
      </c>
      <c r="I53" s="42"/>
      <c r="J53" s="43">
        <v>2500</v>
      </c>
      <c r="K53" s="42"/>
      <c r="L53" s="43">
        <v>2500</v>
      </c>
      <c r="M53" s="42"/>
      <c r="N53" s="43">
        <v>2500</v>
      </c>
      <c r="O53" s="1"/>
      <c r="P53" s="123"/>
    </row>
    <row r="54" spans="1:16" ht="12.75">
      <c r="A54" s="246"/>
      <c r="B54" s="246" t="s">
        <v>531</v>
      </c>
      <c r="C54" s="38"/>
      <c r="D54" s="39"/>
      <c r="E54" s="40"/>
      <c r="F54" s="252">
        <v>160000</v>
      </c>
      <c r="G54" s="74"/>
      <c r="H54" s="43">
        <v>15000</v>
      </c>
      <c r="I54" s="42"/>
      <c r="J54" s="43">
        <v>15000</v>
      </c>
      <c r="K54" s="43"/>
      <c r="L54" s="43">
        <v>65000</v>
      </c>
      <c r="M54" s="43"/>
      <c r="N54" s="43">
        <v>65000</v>
      </c>
      <c r="O54" s="1"/>
      <c r="P54" s="123"/>
    </row>
    <row r="55" spans="1:16" ht="12.75">
      <c r="A55" s="246"/>
      <c r="B55" s="246" t="s">
        <v>415</v>
      </c>
      <c r="C55" s="38"/>
      <c r="D55" s="39"/>
      <c r="E55" s="40"/>
      <c r="F55" s="252">
        <v>45000</v>
      </c>
      <c r="G55" s="74"/>
      <c r="H55" s="43">
        <v>25000</v>
      </c>
      <c r="I55" s="42"/>
      <c r="J55" s="43"/>
      <c r="K55" s="42"/>
      <c r="L55" s="43">
        <v>20000</v>
      </c>
      <c r="M55" s="42"/>
      <c r="N55" s="43"/>
      <c r="O55" s="1"/>
      <c r="P55" s="123"/>
    </row>
    <row r="56" spans="1:16" ht="12.75">
      <c r="A56" s="246"/>
      <c r="B56" s="246" t="s">
        <v>546</v>
      </c>
      <c r="C56" s="38"/>
      <c r="D56" s="39"/>
      <c r="E56" s="40"/>
      <c r="F56" s="252">
        <v>10000</v>
      </c>
      <c r="G56" s="74"/>
      <c r="H56" s="43">
        <v>2500</v>
      </c>
      <c r="I56" s="42"/>
      <c r="J56" s="43">
        <v>2500</v>
      </c>
      <c r="K56" s="42"/>
      <c r="L56" s="43">
        <v>2500</v>
      </c>
      <c r="M56" s="42"/>
      <c r="N56" s="43">
        <v>2500</v>
      </c>
      <c r="O56" s="1"/>
      <c r="P56" s="123"/>
    </row>
    <row r="57" spans="1:16" ht="12.75">
      <c r="A57" s="246"/>
      <c r="B57" s="246" t="s">
        <v>547</v>
      </c>
      <c r="C57" s="45"/>
      <c r="D57" s="46"/>
      <c r="E57" s="47"/>
      <c r="F57" s="252">
        <v>10000</v>
      </c>
      <c r="G57" s="31"/>
      <c r="H57" s="43">
        <v>2500</v>
      </c>
      <c r="I57" s="42"/>
      <c r="J57" s="43">
        <v>2500</v>
      </c>
      <c r="K57" s="42"/>
      <c r="L57" s="43">
        <v>2500</v>
      </c>
      <c r="M57" s="42"/>
      <c r="N57" s="43">
        <v>2500</v>
      </c>
      <c r="O57" s="1"/>
      <c r="P57" s="123"/>
    </row>
    <row r="58" spans="1:18" ht="12.75">
      <c r="A58" s="246" t="s">
        <v>552</v>
      </c>
      <c r="B58" s="259" t="s">
        <v>553</v>
      </c>
      <c r="C58" s="45"/>
      <c r="D58" s="46"/>
      <c r="E58" s="47"/>
      <c r="F58" s="254"/>
      <c r="G58" s="31"/>
      <c r="H58" s="49"/>
      <c r="I58" s="37"/>
      <c r="J58" s="49"/>
      <c r="K58" s="37"/>
      <c r="L58" s="49"/>
      <c r="M58" s="37"/>
      <c r="N58" s="49"/>
      <c r="O58" s="1"/>
      <c r="P58" s="123"/>
      <c r="Q58" s="286"/>
      <c r="R58" s="286"/>
    </row>
    <row r="59" spans="1:18" ht="12.75">
      <c r="A59" s="246"/>
      <c r="B59" s="246" t="s">
        <v>481</v>
      </c>
      <c r="C59" s="45"/>
      <c r="D59" s="46"/>
      <c r="E59" s="47"/>
      <c r="F59" s="252">
        <v>30000</v>
      </c>
      <c r="G59" s="31"/>
      <c r="H59" s="49">
        <v>7500</v>
      </c>
      <c r="I59" s="37"/>
      <c r="J59" s="49">
        <v>7500</v>
      </c>
      <c r="K59" s="49"/>
      <c r="L59" s="49">
        <v>7500</v>
      </c>
      <c r="M59" s="49"/>
      <c r="N59" s="49">
        <v>7500</v>
      </c>
      <c r="O59" s="1"/>
      <c r="P59" s="123"/>
      <c r="Q59" s="286"/>
      <c r="R59" s="286"/>
    </row>
    <row r="60" spans="1:18" ht="12.75">
      <c r="A60" s="246"/>
      <c r="B60" s="246" t="s">
        <v>531</v>
      </c>
      <c r="C60" s="45"/>
      <c r="D60" s="46"/>
      <c r="E60" s="47"/>
      <c r="F60" s="252">
        <v>20000</v>
      </c>
      <c r="G60" s="31"/>
      <c r="H60" s="49">
        <v>5000</v>
      </c>
      <c r="I60" s="37"/>
      <c r="J60" s="49">
        <v>5000</v>
      </c>
      <c r="K60" s="49"/>
      <c r="L60" s="49">
        <v>5000</v>
      </c>
      <c r="M60" s="49"/>
      <c r="N60" s="49">
        <v>5000</v>
      </c>
      <c r="O60" s="1"/>
      <c r="P60" s="123"/>
      <c r="Q60" s="286"/>
      <c r="R60" s="286"/>
    </row>
    <row r="61" spans="1:18" ht="12.75">
      <c r="A61" s="259" t="s">
        <v>88</v>
      </c>
      <c r="B61" s="246"/>
      <c r="C61" s="45"/>
      <c r="D61" s="46"/>
      <c r="E61" s="47"/>
      <c r="F61" s="271"/>
      <c r="G61" s="31"/>
      <c r="H61" s="49"/>
      <c r="I61" s="37"/>
      <c r="J61" s="49"/>
      <c r="K61" s="37"/>
      <c r="L61" s="49"/>
      <c r="M61" s="37"/>
      <c r="N61" s="49"/>
      <c r="O61" s="1"/>
      <c r="P61" s="123"/>
      <c r="Q61" s="197"/>
      <c r="R61" s="197"/>
    </row>
    <row r="62" spans="1:16" ht="12.75">
      <c r="A62" s="246" t="s">
        <v>554</v>
      </c>
      <c r="B62" s="259" t="s">
        <v>555</v>
      </c>
      <c r="C62" s="45"/>
      <c r="D62" s="46"/>
      <c r="E62" s="47"/>
      <c r="F62" s="271"/>
      <c r="G62" s="31"/>
      <c r="H62" s="49"/>
      <c r="I62" s="37"/>
      <c r="J62" s="49"/>
      <c r="K62" s="37"/>
      <c r="L62" s="49"/>
      <c r="M62" s="37"/>
      <c r="N62" s="49"/>
      <c r="O62" s="1"/>
      <c r="P62" s="123"/>
    </row>
    <row r="63" spans="1:18" ht="12.75">
      <c r="A63" s="246"/>
      <c r="B63" s="246" t="s">
        <v>481</v>
      </c>
      <c r="C63" s="52"/>
      <c r="D63" s="46"/>
      <c r="E63" s="47"/>
      <c r="F63" s="252">
        <v>80000</v>
      </c>
      <c r="G63" s="31"/>
      <c r="H63" s="49">
        <v>15000</v>
      </c>
      <c r="I63" s="37"/>
      <c r="J63" s="49">
        <v>20000</v>
      </c>
      <c r="K63" s="37"/>
      <c r="L63" s="49">
        <v>20000</v>
      </c>
      <c r="M63" s="37"/>
      <c r="N63" s="49">
        <v>25000</v>
      </c>
      <c r="O63" s="1"/>
      <c r="P63" s="123"/>
      <c r="R63">
        <f>5000*0.06*2</f>
        <v>600</v>
      </c>
    </row>
    <row r="64" spans="1:18" ht="12.75">
      <c r="A64" s="246"/>
      <c r="B64" s="246" t="s">
        <v>531</v>
      </c>
      <c r="C64" s="52"/>
      <c r="D64" s="46"/>
      <c r="E64" s="47"/>
      <c r="F64" s="252">
        <v>50000</v>
      </c>
      <c r="G64" s="31"/>
      <c r="H64" s="49">
        <v>15000</v>
      </c>
      <c r="I64" s="37"/>
      <c r="J64" s="49">
        <v>10000</v>
      </c>
      <c r="K64" s="37"/>
      <c r="L64" s="49">
        <v>15000</v>
      </c>
      <c r="M64" s="37"/>
      <c r="N64" s="49">
        <v>10000</v>
      </c>
      <c r="O64" s="1"/>
      <c r="P64" s="123"/>
      <c r="R64">
        <f>5000+R63</f>
        <v>5600</v>
      </c>
    </row>
    <row r="65" spans="1:18" ht="12.75">
      <c r="A65" s="246" t="s">
        <v>558</v>
      </c>
      <c r="B65" s="259" t="s">
        <v>559</v>
      </c>
      <c r="C65" s="52"/>
      <c r="D65" s="46"/>
      <c r="E65" s="47"/>
      <c r="F65" s="271"/>
      <c r="G65" s="31"/>
      <c r="H65" s="49"/>
      <c r="I65" s="37"/>
      <c r="J65" s="49"/>
      <c r="K65" s="37"/>
      <c r="L65" s="49"/>
      <c r="M65" s="37"/>
      <c r="N65" s="49"/>
      <c r="O65" s="1"/>
      <c r="P65" s="123"/>
      <c r="R65">
        <f>+R64/4</f>
        <v>1400</v>
      </c>
    </row>
    <row r="66" spans="1:16" ht="12.75">
      <c r="A66" s="246"/>
      <c r="B66" s="246" t="s">
        <v>481</v>
      </c>
      <c r="C66" s="52"/>
      <c r="D66" s="46"/>
      <c r="E66" s="47"/>
      <c r="F66" s="252">
        <v>30000</v>
      </c>
      <c r="G66" s="31"/>
      <c r="H66" s="49">
        <v>15000</v>
      </c>
      <c r="I66" s="37"/>
      <c r="J66" s="49"/>
      <c r="K66" s="37"/>
      <c r="L66" s="49"/>
      <c r="M66" s="37"/>
      <c r="N66" s="49">
        <v>15000</v>
      </c>
      <c r="O66" s="1"/>
      <c r="P66" s="123"/>
    </row>
    <row r="67" spans="1:16" ht="12.75">
      <c r="A67" s="246"/>
      <c r="B67" s="246" t="s">
        <v>481</v>
      </c>
      <c r="C67" s="52"/>
      <c r="D67" s="46"/>
      <c r="E67" s="47"/>
      <c r="F67" s="252">
        <v>162000</v>
      </c>
      <c r="G67" s="31"/>
      <c r="H67" s="49">
        <v>80000</v>
      </c>
      <c r="I67" s="37"/>
      <c r="J67" s="49"/>
      <c r="K67" s="37"/>
      <c r="L67" s="49"/>
      <c r="M67" s="37"/>
      <c r="N67" s="49">
        <v>82000</v>
      </c>
      <c r="O67" s="1"/>
      <c r="P67" s="123"/>
    </row>
    <row r="68" spans="1:16" ht="12.75">
      <c r="A68" s="246"/>
      <c r="B68" s="246" t="s">
        <v>531</v>
      </c>
      <c r="C68" s="52"/>
      <c r="D68" s="46"/>
      <c r="E68" s="47"/>
      <c r="F68" s="252">
        <v>30000</v>
      </c>
      <c r="G68" s="31"/>
      <c r="H68" s="49">
        <v>15000</v>
      </c>
      <c r="I68" s="37"/>
      <c r="J68" s="49"/>
      <c r="K68" s="37"/>
      <c r="L68" s="49"/>
      <c r="M68" s="37"/>
      <c r="N68" s="49">
        <v>15000</v>
      </c>
      <c r="O68" s="1"/>
      <c r="P68" s="123"/>
    </row>
    <row r="69" spans="1:16" ht="12.75">
      <c r="A69" s="246"/>
      <c r="B69" s="246" t="s">
        <v>560</v>
      </c>
      <c r="C69" s="52"/>
      <c r="D69" s="46"/>
      <c r="E69" s="47"/>
      <c r="F69" s="252">
        <v>15000</v>
      </c>
      <c r="G69" s="31"/>
      <c r="H69" s="49">
        <v>7500</v>
      </c>
      <c r="I69" s="37"/>
      <c r="J69" s="49"/>
      <c r="K69" s="37"/>
      <c r="L69" s="49"/>
      <c r="M69" s="37"/>
      <c r="N69" s="49">
        <v>7500</v>
      </c>
      <c r="O69" s="1"/>
      <c r="P69" s="123"/>
    </row>
    <row r="70" spans="1:16" ht="12.75">
      <c r="A70" s="246"/>
      <c r="B70" s="246" t="s">
        <v>415</v>
      </c>
      <c r="C70" s="52"/>
      <c r="D70" s="46"/>
      <c r="E70" s="47"/>
      <c r="F70" s="252">
        <v>45000</v>
      </c>
      <c r="G70" s="31"/>
      <c r="H70" s="49">
        <v>45000</v>
      </c>
      <c r="I70" s="37"/>
      <c r="J70" s="49"/>
      <c r="K70" s="37"/>
      <c r="L70" s="49"/>
      <c r="M70" s="37"/>
      <c r="N70" s="49"/>
      <c r="O70" s="1"/>
      <c r="P70" s="123"/>
    </row>
    <row r="71" spans="1:16" ht="12.75">
      <c r="A71" s="246"/>
      <c r="B71" s="246" t="s">
        <v>531</v>
      </c>
      <c r="C71" s="52"/>
      <c r="D71" s="46"/>
      <c r="E71" s="47"/>
      <c r="F71" s="252">
        <v>10000</v>
      </c>
      <c r="G71" s="31"/>
      <c r="H71" s="49">
        <v>5000</v>
      </c>
      <c r="I71" s="37"/>
      <c r="J71" s="49"/>
      <c r="K71" s="37"/>
      <c r="L71" s="49"/>
      <c r="M71" s="37"/>
      <c r="N71" s="49">
        <v>5000</v>
      </c>
      <c r="O71" s="1"/>
      <c r="P71" s="123"/>
    </row>
    <row r="72" spans="1:16" ht="12.75">
      <c r="A72" s="246"/>
      <c r="B72" s="246" t="s">
        <v>561</v>
      </c>
      <c r="C72" s="52"/>
      <c r="D72" s="46"/>
      <c r="E72" s="47"/>
      <c r="F72" s="252">
        <v>3000</v>
      </c>
      <c r="G72" s="31"/>
      <c r="H72" s="49"/>
      <c r="I72" s="37"/>
      <c r="J72" s="49"/>
      <c r="K72" s="37"/>
      <c r="L72" s="49"/>
      <c r="M72" s="37"/>
      <c r="N72" s="49">
        <v>3000</v>
      </c>
      <c r="O72" s="1"/>
      <c r="P72" s="123"/>
    </row>
    <row r="73" spans="1:16" ht="12.75">
      <c r="A73" s="246" t="s">
        <v>562</v>
      </c>
      <c r="B73" s="259" t="s">
        <v>563</v>
      </c>
      <c r="C73" s="52"/>
      <c r="D73" s="46"/>
      <c r="E73" s="47"/>
      <c r="F73" s="348"/>
      <c r="G73" s="31"/>
      <c r="H73" s="49"/>
      <c r="I73" s="37"/>
      <c r="J73" s="49"/>
      <c r="K73" s="37"/>
      <c r="L73" s="49"/>
      <c r="M73" s="37"/>
      <c r="N73" s="49"/>
      <c r="O73" s="1"/>
      <c r="P73" s="123"/>
    </row>
    <row r="74" spans="1:16" ht="12.75">
      <c r="A74" s="246"/>
      <c r="B74" s="246" t="s">
        <v>481</v>
      </c>
      <c r="C74" s="52"/>
      <c r="D74" s="46"/>
      <c r="E74" s="47"/>
      <c r="F74" s="253">
        <v>35000</v>
      </c>
      <c r="G74" s="31"/>
      <c r="H74" s="49">
        <f>+F74/4</f>
        <v>8750</v>
      </c>
      <c r="I74" s="37"/>
      <c r="J74" s="49">
        <v>8750</v>
      </c>
      <c r="K74" s="37"/>
      <c r="L74" s="49">
        <v>8750</v>
      </c>
      <c r="M74" s="37"/>
      <c r="N74" s="49">
        <v>8750</v>
      </c>
      <c r="O74" s="1"/>
      <c r="P74" s="123"/>
    </row>
    <row r="75" spans="1:16" ht="12.75">
      <c r="A75" s="246"/>
      <c r="B75" s="246" t="s">
        <v>381</v>
      </c>
      <c r="C75" s="52"/>
      <c r="D75" s="46"/>
      <c r="E75" s="47"/>
      <c r="F75" s="253">
        <v>135000</v>
      </c>
      <c r="G75" s="31"/>
      <c r="H75" s="49">
        <v>10000</v>
      </c>
      <c r="I75" s="37"/>
      <c r="J75" s="49">
        <v>15000</v>
      </c>
      <c r="K75" s="37"/>
      <c r="L75" s="49">
        <v>100000</v>
      </c>
      <c r="M75" s="37"/>
      <c r="N75" s="49">
        <v>10000</v>
      </c>
      <c r="O75" s="1"/>
      <c r="P75" s="123"/>
    </row>
    <row r="76" spans="1:16" ht="12.75">
      <c r="A76" s="246"/>
      <c r="B76" s="246" t="s">
        <v>98</v>
      </c>
      <c r="C76" s="52"/>
      <c r="D76" s="46"/>
      <c r="E76" s="47"/>
      <c r="F76" s="253">
        <v>10000</v>
      </c>
      <c r="G76" s="31"/>
      <c r="H76" s="49">
        <v>2500</v>
      </c>
      <c r="I76" s="37"/>
      <c r="J76" s="49">
        <v>2500</v>
      </c>
      <c r="K76" s="37"/>
      <c r="L76" s="49">
        <v>2500</v>
      </c>
      <c r="M76" s="37"/>
      <c r="N76" s="49">
        <v>2500</v>
      </c>
      <c r="O76" s="1"/>
      <c r="P76" s="123"/>
    </row>
    <row r="77" spans="1:16" ht="12.75">
      <c r="A77" s="246"/>
      <c r="B77" s="246" t="s">
        <v>547</v>
      </c>
      <c r="C77" s="52"/>
      <c r="D77" s="46"/>
      <c r="E77" s="47"/>
      <c r="F77" s="252">
        <v>8000</v>
      </c>
      <c r="G77" s="31"/>
      <c r="H77" s="49">
        <v>2000</v>
      </c>
      <c r="I77" s="37"/>
      <c r="J77" s="49">
        <v>2000</v>
      </c>
      <c r="K77" s="37"/>
      <c r="L77" s="49">
        <v>2000</v>
      </c>
      <c r="M77" s="37"/>
      <c r="N77" s="49">
        <v>2000</v>
      </c>
      <c r="O77" s="1"/>
      <c r="P77" s="123"/>
    </row>
    <row r="78" spans="1:16" ht="12.75">
      <c r="A78" s="246"/>
      <c r="B78" s="246" t="s">
        <v>415</v>
      </c>
      <c r="C78" s="52"/>
      <c r="D78" s="46"/>
      <c r="E78" s="47"/>
      <c r="F78" s="252">
        <v>25000</v>
      </c>
      <c r="G78" s="31"/>
      <c r="H78" s="49">
        <v>8000</v>
      </c>
      <c r="I78" s="37"/>
      <c r="J78" s="49">
        <v>5000</v>
      </c>
      <c r="K78" s="37"/>
      <c r="L78" s="49">
        <v>8000</v>
      </c>
      <c r="M78" s="37"/>
      <c r="N78" s="49">
        <v>4000</v>
      </c>
      <c r="O78" s="1"/>
      <c r="P78" s="123"/>
    </row>
    <row r="79" spans="1:16" ht="12.75">
      <c r="A79" s="246"/>
      <c r="B79" s="246"/>
      <c r="C79" s="52"/>
      <c r="D79" s="46"/>
      <c r="E79" s="47"/>
      <c r="F79" s="252"/>
      <c r="G79" s="31"/>
      <c r="H79" s="49"/>
      <c r="I79" s="37"/>
      <c r="J79" s="49"/>
      <c r="K79" s="37"/>
      <c r="L79" s="49"/>
      <c r="M79" s="37"/>
      <c r="N79" s="49"/>
      <c r="O79" s="1"/>
      <c r="P79" s="123"/>
    </row>
    <row r="80" spans="1:16" ht="12.75">
      <c r="A80" s="246"/>
      <c r="B80" s="246"/>
      <c r="C80" s="52"/>
      <c r="D80" s="46"/>
      <c r="E80" s="47"/>
      <c r="F80" s="252"/>
      <c r="G80" s="31"/>
      <c r="H80" s="49"/>
      <c r="I80" s="37"/>
      <c r="J80" s="49"/>
      <c r="K80" s="37"/>
      <c r="L80" s="49"/>
      <c r="M80" s="37"/>
      <c r="N80" s="49"/>
      <c r="O80" s="1"/>
      <c r="P80" s="123"/>
    </row>
    <row r="81" spans="1:16" ht="12.75">
      <c r="A81" s="246"/>
      <c r="B81" s="246"/>
      <c r="C81" s="52"/>
      <c r="D81" s="46"/>
      <c r="E81" s="47"/>
      <c r="F81" s="252"/>
      <c r="G81" s="31"/>
      <c r="H81" s="49"/>
      <c r="I81" s="37"/>
      <c r="J81" s="49"/>
      <c r="K81" s="37"/>
      <c r="L81" s="49"/>
      <c r="M81" s="37"/>
      <c r="N81" s="49"/>
      <c r="O81" s="1"/>
      <c r="P81" s="123"/>
    </row>
    <row r="82" spans="1:16" ht="12.75">
      <c r="A82" s="177" t="s">
        <v>88</v>
      </c>
      <c r="B82" s="51"/>
      <c r="C82" s="52"/>
      <c r="D82" s="46"/>
      <c r="E82" s="47"/>
      <c r="F82" s="48">
        <f>SUM(F52:F81)</f>
        <v>1113000</v>
      </c>
      <c r="G82" s="37"/>
      <c r="H82" s="49">
        <f>SUM(H52:H81)</f>
        <v>318750</v>
      </c>
      <c r="I82" s="37"/>
      <c r="J82" s="49">
        <f>SUM(J52:J81)</f>
        <v>118250</v>
      </c>
      <c r="K82" s="37"/>
      <c r="L82" s="49">
        <f>SUM(L52:L81)</f>
        <v>351250</v>
      </c>
      <c r="M82" s="37"/>
      <c r="N82" s="49">
        <f>SUM(N52:N81)</f>
        <v>324750</v>
      </c>
      <c r="O82" s="1"/>
      <c r="P82" s="123">
        <f>+N82+L82+J82+H82</f>
        <v>1113000</v>
      </c>
    </row>
    <row r="83" spans="1:16" ht="12.75">
      <c r="A83" s="177" t="s">
        <v>132</v>
      </c>
      <c r="B83" s="51"/>
      <c r="C83" s="52"/>
      <c r="D83" s="46"/>
      <c r="E83" s="47"/>
      <c r="F83" s="48">
        <f aca="true" t="shared" si="0" ref="F83:N83">+F82+F36</f>
        <v>1563488</v>
      </c>
      <c r="G83" s="48">
        <f t="shared" si="0"/>
        <v>0</v>
      </c>
      <c r="H83" s="48">
        <f t="shared" si="0"/>
        <v>467088</v>
      </c>
      <c r="I83" s="48">
        <f t="shared" si="0"/>
        <v>0</v>
      </c>
      <c r="J83" s="48">
        <f t="shared" si="0"/>
        <v>235800</v>
      </c>
      <c r="K83" s="48">
        <f t="shared" si="0"/>
        <v>0</v>
      </c>
      <c r="L83" s="48">
        <f t="shared" si="0"/>
        <v>455300</v>
      </c>
      <c r="M83" s="48">
        <f t="shared" si="0"/>
        <v>0</v>
      </c>
      <c r="N83" s="48">
        <f t="shared" si="0"/>
        <v>405300</v>
      </c>
      <c r="O83" s="1"/>
      <c r="P83" s="123">
        <f>+H83+J83+L83+N83</f>
        <v>1563488</v>
      </c>
    </row>
    <row r="84" spans="1:14" ht="12.75">
      <c r="A84" s="58"/>
      <c r="B84" s="57" t="s">
        <v>89</v>
      </c>
      <c r="C84" s="59"/>
      <c r="D84" s="60"/>
      <c r="E84" s="61"/>
      <c r="F84" s="57"/>
      <c r="G84" s="57"/>
      <c r="H84" s="57"/>
      <c r="I84" s="57"/>
      <c r="J84" s="57"/>
      <c r="K84" s="57"/>
      <c r="L84" s="57"/>
      <c r="M84" s="57"/>
      <c r="N84" s="67"/>
    </row>
    <row r="85" spans="1:14" ht="12.75">
      <c r="A85" s="58"/>
      <c r="B85" s="57"/>
      <c r="C85" s="59"/>
      <c r="D85" s="60"/>
      <c r="E85" s="61"/>
      <c r="F85" s="57"/>
      <c r="G85" s="57"/>
      <c r="H85" s="57" t="s">
        <v>90</v>
      </c>
      <c r="I85" s="57"/>
      <c r="J85" s="379" t="s">
        <v>847</v>
      </c>
      <c r="K85" s="379"/>
      <c r="L85" s="379"/>
      <c r="M85" s="57"/>
      <c r="N85" s="67"/>
    </row>
    <row r="86" spans="1:14" ht="12.75">
      <c r="A86" s="58"/>
      <c r="B86" s="57"/>
      <c r="C86" s="59"/>
      <c r="D86" s="60"/>
      <c r="E86" s="61"/>
      <c r="F86" s="57"/>
      <c r="G86" s="57"/>
      <c r="H86" s="57"/>
      <c r="I86" s="57"/>
      <c r="J86" s="380" t="s">
        <v>194</v>
      </c>
      <c r="K86" s="380"/>
      <c r="L86" s="380"/>
      <c r="M86" s="57"/>
      <c r="N86" s="67"/>
    </row>
    <row r="87" spans="1:14" ht="12.75">
      <c r="A87" s="22"/>
      <c r="B87" s="62"/>
      <c r="C87" s="19"/>
      <c r="D87" s="20"/>
      <c r="E87" s="21"/>
      <c r="F87" s="62"/>
      <c r="G87" s="62"/>
      <c r="H87" s="62"/>
      <c r="I87" s="62"/>
      <c r="J87" s="62"/>
      <c r="K87" s="62"/>
      <c r="L87" s="62"/>
      <c r="M87" s="62"/>
      <c r="N87" s="23"/>
    </row>
  </sheetData>
  <sheetProtection/>
  <mergeCells count="20">
    <mergeCell ref="J38:L38"/>
    <mergeCell ref="J39:L39"/>
    <mergeCell ref="A2:O2"/>
    <mergeCell ref="A3:O3"/>
    <mergeCell ref="G7:N7"/>
    <mergeCell ref="D8:E8"/>
    <mergeCell ref="G8:H8"/>
    <mergeCell ref="I8:J8"/>
    <mergeCell ref="K8:L8"/>
    <mergeCell ref="M8:N8"/>
    <mergeCell ref="J85:L85"/>
    <mergeCell ref="J86:L86"/>
    <mergeCell ref="A43:O43"/>
    <mergeCell ref="A44:O44"/>
    <mergeCell ref="G48:N48"/>
    <mergeCell ref="D49:E49"/>
    <mergeCell ref="G49:H49"/>
    <mergeCell ref="I49:J49"/>
    <mergeCell ref="K49:L49"/>
    <mergeCell ref="M49:N4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P36"/>
  <sheetViews>
    <sheetView zoomScale="85" zoomScaleNormal="85" zoomScaleSheetLayoutView="96" zoomScalePageLayoutView="0" workbookViewId="0" topLeftCell="A1">
      <selection activeCell="J34" sqref="J34:L34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2.281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5" max="16" width="11.57421875" style="0" bestFit="1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75" t="s">
        <v>46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+F31</f>
        <v>503000</v>
      </c>
      <c r="H6" s="17"/>
      <c r="I6" s="17"/>
      <c r="J6" s="63"/>
      <c r="K6" s="53" t="s">
        <v>176</v>
      </c>
      <c r="L6" s="53"/>
      <c r="M6" s="53"/>
      <c r="N6" s="64"/>
    </row>
    <row r="7" spans="1:14" ht="12.75">
      <c r="A7" s="18" t="s">
        <v>195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246" t="s">
        <v>564</v>
      </c>
      <c r="B11" s="246" t="s">
        <v>98</v>
      </c>
      <c r="C11" s="38"/>
      <c r="D11" s="39"/>
      <c r="E11" s="40"/>
      <c r="F11" s="252">
        <v>40000</v>
      </c>
      <c r="G11" s="42"/>
      <c r="H11" s="43">
        <v>20000</v>
      </c>
      <c r="I11" s="42"/>
      <c r="J11" s="43">
        <v>10000</v>
      </c>
      <c r="K11" s="43"/>
      <c r="L11" s="43">
        <v>5000</v>
      </c>
      <c r="M11" s="43"/>
      <c r="N11" s="43">
        <v>5000</v>
      </c>
    </row>
    <row r="12" spans="1:14" s="1" customFormat="1" ht="15" customHeight="1">
      <c r="A12" s="246" t="s">
        <v>564</v>
      </c>
      <c r="B12" s="246" t="s">
        <v>565</v>
      </c>
      <c r="C12" s="44"/>
      <c r="D12" s="39"/>
      <c r="E12" s="40"/>
      <c r="F12" s="253">
        <v>5000</v>
      </c>
      <c r="G12" s="42"/>
      <c r="H12" s="43">
        <v>5000</v>
      </c>
      <c r="I12" s="42"/>
      <c r="J12" s="43"/>
      <c r="K12" s="42"/>
      <c r="L12" s="43"/>
      <c r="M12" s="42"/>
      <c r="N12" s="43"/>
    </row>
    <row r="13" spans="1:14" s="1" customFormat="1" ht="15" customHeight="1">
      <c r="A13" s="246" t="s">
        <v>566</v>
      </c>
      <c r="B13" s="246" t="s">
        <v>381</v>
      </c>
      <c r="C13" s="44"/>
      <c r="D13" s="39"/>
      <c r="E13" s="40"/>
      <c r="F13" s="253">
        <v>24000</v>
      </c>
      <c r="G13" s="42"/>
      <c r="H13" s="43">
        <v>6000</v>
      </c>
      <c r="I13" s="42"/>
      <c r="J13" s="43">
        <v>6000</v>
      </c>
      <c r="K13" s="43"/>
      <c r="L13" s="43">
        <v>6000</v>
      </c>
      <c r="M13" s="43"/>
      <c r="N13" s="43">
        <v>6000</v>
      </c>
    </row>
    <row r="14" spans="1:14" s="1" customFormat="1" ht="15" customHeight="1">
      <c r="A14" s="246" t="s">
        <v>566</v>
      </c>
      <c r="B14" s="246" t="s">
        <v>567</v>
      </c>
      <c r="C14" s="38"/>
      <c r="D14" s="39"/>
      <c r="E14" s="40"/>
      <c r="F14" s="253">
        <v>10000</v>
      </c>
      <c r="G14" s="42"/>
      <c r="H14" s="43">
        <v>2500</v>
      </c>
      <c r="I14" s="42"/>
      <c r="J14" s="43">
        <v>2500</v>
      </c>
      <c r="K14" s="43"/>
      <c r="L14" s="43">
        <v>2500</v>
      </c>
      <c r="M14" s="43"/>
      <c r="N14" s="43">
        <v>2500</v>
      </c>
    </row>
    <row r="15" spans="1:14" s="1" customFormat="1" ht="15" customHeight="1">
      <c r="A15" s="246" t="s">
        <v>566</v>
      </c>
      <c r="B15" s="246" t="s">
        <v>568</v>
      </c>
      <c r="C15" s="38"/>
      <c r="D15" s="39"/>
      <c r="E15" s="40"/>
      <c r="F15" s="253">
        <v>3000</v>
      </c>
      <c r="G15" s="42"/>
      <c r="H15" s="43">
        <v>3000</v>
      </c>
      <c r="I15" s="42"/>
      <c r="J15" s="43"/>
      <c r="K15" s="42"/>
      <c r="L15" s="43"/>
      <c r="M15" s="42"/>
      <c r="N15" s="43"/>
    </row>
    <row r="16" spans="1:14" s="1" customFormat="1" ht="15" customHeight="1">
      <c r="A16" s="246" t="s">
        <v>566</v>
      </c>
      <c r="B16" s="246" t="s">
        <v>569</v>
      </c>
      <c r="C16" s="38"/>
      <c r="D16" s="39"/>
      <c r="E16" s="40"/>
      <c r="F16" s="253">
        <v>3000</v>
      </c>
      <c r="G16" s="42"/>
      <c r="H16" s="43">
        <v>750</v>
      </c>
      <c r="I16" s="43"/>
      <c r="J16" s="43">
        <v>750</v>
      </c>
      <c r="K16" s="43"/>
      <c r="L16" s="43">
        <v>750</v>
      </c>
      <c r="M16" s="43"/>
      <c r="N16" s="43">
        <v>750</v>
      </c>
    </row>
    <row r="17" spans="1:14" s="1" customFormat="1" ht="15" customHeight="1">
      <c r="A17" s="246" t="s">
        <v>570</v>
      </c>
      <c r="B17" s="246" t="s">
        <v>473</v>
      </c>
      <c r="C17" s="38"/>
      <c r="D17" s="39"/>
      <c r="E17" s="40"/>
      <c r="F17" s="253">
        <v>12000</v>
      </c>
      <c r="G17" s="42"/>
      <c r="H17" s="43">
        <v>3000</v>
      </c>
      <c r="I17" s="42"/>
      <c r="J17" s="43">
        <v>3000</v>
      </c>
      <c r="K17" s="43"/>
      <c r="L17" s="43">
        <v>3000</v>
      </c>
      <c r="M17" s="43"/>
      <c r="N17" s="43">
        <v>3000</v>
      </c>
    </row>
    <row r="18" spans="1:14" s="1" customFormat="1" ht="15" customHeight="1">
      <c r="A18" s="246" t="s">
        <v>571</v>
      </c>
      <c r="B18" s="246" t="s">
        <v>475</v>
      </c>
      <c r="C18" s="38"/>
      <c r="D18" s="39"/>
      <c r="E18" s="40"/>
      <c r="F18" s="253">
        <v>24000</v>
      </c>
      <c r="G18" s="42"/>
      <c r="H18" s="43">
        <v>6000</v>
      </c>
      <c r="I18" s="42"/>
      <c r="J18" s="43">
        <v>6000</v>
      </c>
      <c r="K18" s="43"/>
      <c r="L18" s="43">
        <v>6000</v>
      </c>
      <c r="M18" s="43"/>
      <c r="N18" s="43">
        <v>6000</v>
      </c>
    </row>
    <row r="19" spans="1:14" s="1" customFormat="1" ht="15" customHeight="1">
      <c r="A19" s="246" t="s">
        <v>572</v>
      </c>
      <c r="B19" s="246" t="s">
        <v>76</v>
      </c>
      <c r="C19" s="45"/>
      <c r="D19" s="46"/>
      <c r="E19" s="47"/>
      <c r="F19" s="253">
        <v>12000</v>
      </c>
      <c r="G19" s="37"/>
      <c r="H19" s="43">
        <v>3000</v>
      </c>
      <c r="I19" s="42"/>
      <c r="J19" s="43">
        <v>3000</v>
      </c>
      <c r="K19" s="43"/>
      <c r="L19" s="43">
        <v>3000</v>
      </c>
      <c r="M19" s="43"/>
      <c r="N19" s="43">
        <v>3000</v>
      </c>
    </row>
    <row r="20" spans="1:14" s="1" customFormat="1" ht="15" customHeight="1">
      <c r="A20" s="246" t="s">
        <v>573</v>
      </c>
      <c r="B20" s="246" t="s">
        <v>574</v>
      </c>
      <c r="C20" s="45"/>
      <c r="D20" s="46"/>
      <c r="E20" s="47"/>
      <c r="F20" s="253">
        <v>12000</v>
      </c>
      <c r="G20" s="37"/>
      <c r="H20" s="43">
        <v>3000</v>
      </c>
      <c r="I20" s="42"/>
      <c r="J20" s="43">
        <v>3000</v>
      </c>
      <c r="K20" s="43"/>
      <c r="L20" s="43">
        <v>3000</v>
      </c>
      <c r="M20" s="43"/>
      <c r="N20" s="43">
        <v>3000</v>
      </c>
    </row>
    <row r="21" spans="1:14" s="1" customFormat="1" ht="15" customHeight="1">
      <c r="A21" s="246"/>
      <c r="B21" s="246" t="s">
        <v>575</v>
      </c>
      <c r="C21" s="45"/>
      <c r="D21" s="46"/>
      <c r="E21" s="47"/>
      <c r="F21" s="253"/>
      <c r="G21" s="37"/>
      <c r="H21" s="49"/>
      <c r="I21" s="37"/>
      <c r="J21" s="49"/>
      <c r="K21" s="37"/>
      <c r="L21" s="49"/>
      <c r="M21" s="37"/>
      <c r="N21" s="49"/>
    </row>
    <row r="22" spans="1:14" s="1" customFormat="1" ht="15" customHeight="1">
      <c r="A22" s="246" t="s">
        <v>576</v>
      </c>
      <c r="B22" s="246" t="s">
        <v>393</v>
      </c>
      <c r="C22" s="45"/>
      <c r="D22" s="46"/>
      <c r="E22" s="47"/>
      <c r="F22" s="253">
        <v>50000</v>
      </c>
      <c r="G22" s="37"/>
      <c r="H22" s="49">
        <v>15000</v>
      </c>
      <c r="I22" s="37"/>
      <c r="J22" s="49">
        <v>10000</v>
      </c>
      <c r="K22" s="37"/>
      <c r="L22" s="49">
        <v>15000</v>
      </c>
      <c r="M22" s="37"/>
      <c r="N22" s="49">
        <v>10000</v>
      </c>
    </row>
    <row r="23" spans="1:14" s="1" customFormat="1" ht="15" customHeight="1">
      <c r="A23" s="246" t="s">
        <v>577</v>
      </c>
      <c r="B23" s="246" t="s">
        <v>578</v>
      </c>
      <c r="C23" s="45"/>
      <c r="D23" s="46"/>
      <c r="E23" s="47"/>
      <c r="F23" s="253">
        <v>8000</v>
      </c>
      <c r="G23" s="37"/>
      <c r="H23" s="49">
        <v>8000</v>
      </c>
      <c r="I23" s="37"/>
      <c r="J23" s="49"/>
      <c r="K23" s="37"/>
      <c r="L23" s="49"/>
      <c r="M23" s="37"/>
      <c r="N23" s="49"/>
    </row>
    <row r="24" spans="1:14" s="1" customFormat="1" ht="15" customHeight="1">
      <c r="A24" s="246" t="s">
        <v>579</v>
      </c>
      <c r="B24" s="246" t="s">
        <v>580</v>
      </c>
      <c r="C24" s="45"/>
      <c r="D24" s="46"/>
      <c r="E24" s="47"/>
      <c r="F24" s="48">
        <v>300000</v>
      </c>
      <c r="G24" s="37"/>
      <c r="H24" s="49">
        <v>300000</v>
      </c>
      <c r="I24" s="37"/>
      <c r="J24" s="49"/>
      <c r="K24" s="37"/>
      <c r="L24" s="49"/>
      <c r="M24" s="37"/>
      <c r="N24" s="49"/>
    </row>
    <row r="25" spans="1:14" s="1" customFormat="1" ht="15" customHeight="1">
      <c r="A25" s="37"/>
      <c r="B25" s="51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</row>
    <row r="26" spans="1:14" s="1" customFormat="1" ht="15" customHeight="1">
      <c r="A26" s="37"/>
      <c r="B26" s="51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7"/>
      <c r="B27" s="50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1"/>
      <c r="C28" s="52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1"/>
      <c r="C29" s="52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4" s="1" customFormat="1" ht="15" customHeight="1">
      <c r="A30" s="37"/>
      <c r="B30" s="51"/>
      <c r="C30" s="52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</row>
    <row r="31" spans="1:16" s="1" customFormat="1" ht="15" customHeight="1">
      <c r="A31" s="37" t="s">
        <v>132</v>
      </c>
      <c r="B31" s="51"/>
      <c r="C31" s="52"/>
      <c r="D31" s="46"/>
      <c r="E31" s="47"/>
      <c r="F31" s="48">
        <f>SUM(F11:F30)</f>
        <v>503000</v>
      </c>
      <c r="G31" s="37"/>
      <c r="H31" s="49">
        <f>SUM(H11:H30)</f>
        <v>375250</v>
      </c>
      <c r="I31" s="37"/>
      <c r="J31" s="49">
        <f>SUM(J11:J30)</f>
        <v>44250</v>
      </c>
      <c r="K31" s="37"/>
      <c r="L31" s="49">
        <f>SUM(L11:L30)</f>
        <v>44250</v>
      </c>
      <c r="M31" s="37"/>
      <c r="N31" s="49">
        <f>SUM(N11:N30)</f>
        <v>39250</v>
      </c>
      <c r="O31" s="66"/>
      <c r="P31" s="66">
        <f>+N31+L31+J31+H31</f>
        <v>503000</v>
      </c>
    </row>
    <row r="32" spans="1:14" ht="12.75">
      <c r="A32" s="11"/>
      <c r="B32" s="53"/>
      <c r="C32" s="54"/>
      <c r="D32" s="55"/>
      <c r="E32" s="56"/>
      <c r="F32" s="57"/>
      <c r="G32" s="57"/>
      <c r="H32" s="53"/>
      <c r="I32" s="53"/>
      <c r="J32" s="53"/>
      <c r="K32" s="53"/>
      <c r="L32" s="53"/>
      <c r="M32" s="53"/>
      <c r="N32" s="64"/>
    </row>
    <row r="33" spans="1:14" ht="12.75">
      <c r="A33" s="58"/>
      <c r="B33" s="57" t="s">
        <v>89</v>
      </c>
      <c r="C33" s="59"/>
      <c r="D33" s="60"/>
      <c r="E33" s="61"/>
      <c r="F33" s="57"/>
      <c r="G33" s="57"/>
      <c r="H33" s="57"/>
      <c r="I33" s="57"/>
      <c r="J33" s="57"/>
      <c r="K33" s="57"/>
      <c r="L33" s="57"/>
      <c r="M33" s="57"/>
      <c r="N33" s="67"/>
    </row>
    <row r="34" spans="1:14" ht="12.75">
      <c r="A34" s="58"/>
      <c r="B34" s="57"/>
      <c r="C34" s="59"/>
      <c r="D34" s="60"/>
      <c r="E34" s="61"/>
      <c r="F34" s="57"/>
      <c r="G34" s="57"/>
      <c r="H34" s="57" t="s">
        <v>90</v>
      </c>
      <c r="I34" s="57"/>
      <c r="J34" s="387" t="s">
        <v>848</v>
      </c>
      <c r="K34" s="379"/>
      <c r="L34" s="379"/>
      <c r="M34" s="57"/>
      <c r="N34" s="67"/>
    </row>
    <row r="35" spans="1:14" ht="12.75">
      <c r="A35" s="58"/>
      <c r="B35" s="57"/>
      <c r="C35" s="59"/>
      <c r="D35" s="60"/>
      <c r="E35" s="61"/>
      <c r="F35" s="57"/>
      <c r="G35" s="57"/>
      <c r="H35" s="57"/>
      <c r="I35" s="57"/>
      <c r="J35" s="402" t="s">
        <v>29</v>
      </c>
      <c r="K35" s="380"/>
      <c r="L35" s="380"/>
      <c r="M35" s="57"/>
      <c r="N35" s="67"/>
    </row>
    <row r="36" spans="1:14" ht="12.75">
      <c r="A36" s="22"/>
      <c r="B36" s="62"/>
      <c r="C36" s="19"/>
      <c r="D36" s="20"/>
      <c r="E36" s="21"/>
      <c r="F36" s="62"/>
      <c r="G36" s="62"/>
      <c r="H36" s="62"/>
      <c r="I36" s="62"/>
      <c r="J36" s="62"/>
      <c r="K36" s="62"/>
      <c r="L36" s="62"/>
      <c r="M36" s="62"/>
      <c r="N36" s="23"/>
    </row>
  </sheetData>
  <sheetProtection/>
  <mergeCells count="10">
    <mergeCell ref="J34:L34"/>
    <mergeCell ref="J35:L35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R126"/>
  <sheetViews>
    <sheetView zoomScale="85" zoomScaleNormal="85" zoomScaleSheetLayoutView="96" zoomScalePageLayoutView="0" workbookViewId="0" topLeftCell="A1">
      <selection activeCell="J124" sqref="J124:L124"/>
    </sheetView>
  </sheetViews>
  <sheetFormatPr defaultColWidth="9.140625" defaultRowHeight="12.75"/>
  <cols>
    <col min="1" max="1" width="10.7109375" style="2" customWidth="1"/>
    <col min="2" max="2" width="35.0039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3.281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5" max="15" width="11.57421875" style="0" bestFit="1" customWidth="1"/>
    <col min="16" max="16" width="13.140625" style="0" bestFit="1" customWidth="1"/>
    <col min="18" max="18" width="15.57421875" style="0" customWidth="1"/>
  </cols>
  <sheetData>
    <row r="1" ht="12.75">
      <c r="A1" s="2" t="s">
        <v>44</v>
      </c>
    </row>
    <row r="2" spans="1:16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4"/>
    </row>
    <row r="3" spans="1:16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4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6" t="s">
        <v>196</v>
      </c>
      <c r="G6" s="17"/>
      <c r="H6" s="17"/>
      <c r="I6" s="17"/>
      <c r="J6" s="63"/>
      <c r="K6" s="53" t="s">
        <v>197</v>
      </c>
      <c r="L6" s="53"/>
      <c r="M6" s="53"/>
      <c r="N6" s="64"/>
    </row>
    <row r="7" spans="1:14" ht="12.75">
      <c r="A7" s="18" t="s">
        <v>198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68"/>
      <c r="B10" s="58"/>
      <c r="C10" s="69"/>
      <c r="D10" s="70"/>
      <c r="E10" s="71"/>
      <c r="F10" s="58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245" t="s">
        <v>581</v>
      </c>
      <c r="B11" s="407" t="s">
        <v>582</v>
      </c>
      <c r="C11" s="407"/>
      <c r="D11" s="39"/>
      <c r="E11" s="40"/>
      <c r="F11" s="41"/>
      <c r="G11" s="74"/>
      <c r="H11" s="43"/>
      <c r="I11" s="42"/>
      <c r="J11" s="43"/>
      <c r="K11" s="42"/>
      <c r="L11" s="43"/>
      <c r="M11" s="42"/>
      <c r="N11" s="43"/>
    </row>
    <row r="12" spans="1:16" s="1" customFormat="1" ht="15" customHeight="1">
      <c r="A12" s="245"/>
      <c r="B12" s="246" t="s">
        <v>583</v>
      </c>
      <c r="C12" s="249" t="s">
        <v>31</v>
      </c>
      <c r="D12" s="39"/>
      <c r="E12" s="40"/>
      <c r="F12" s="76">
        <v>54000</v>
      </c>
      <c r="G12" s="74"/>
      <c r="H12" s="43">
        <v>7000</v>
      </c>
      <c r="I12" s="42"/>
      <c r="J12" s="43">
        <v>37000</v>
      </c>
      <c r="K12" s="42"/>
      <c r="L12" s="43">
        <v>5000</v>
      </c>
      <c r="M12" s="42"/>
      <c r="N12" s="43">
        <v>5000</v>
      </c>
      <c r="P12" s="66">
        <f>SUM(H12:O12)</f>
        <v>54000</v>
      </c>
    </row>
    <row r="13" spans="1:16" s="1" customFormat="1" ht="15" customHeight="1">
      <c r="A13" s="245" t="s">
        <v>584</v>
      </c>
      <c r="B13" s="246" t="s">
        <v>585</v>
      </c>
      <c r="C13" s="38"/>
      <c r="D13" s="39"/>
      <c r="E13" s="40"/>
      <c r="F13" s="77"/>
      <c r="G13" s="74"/>
      <c r="H13" s="43"/>
      <c r="I13" s="42"/>
      <c r="J13" s="43"/>
      <c r="K13" s="42"/>
      <c r="L13" s="43"/>
      <c r="M13" s="42"/>
      <c r="N13" s="43"/>
      <c r="P13" s="66">
        <f aca="true" t="shared" si="0" ref="P13:P34">SUM(H13:O13)</f>
        <v>0</v>
      </c>
    </row>
    <row r="14" spans="1:16" s="1" customFormat="1" ht="15" customHeight="1">
      <c r="A14" s="245"/>
      <c r="B14" s="246" t="s">
        <v>586</v>
      </c>
      <c r="C14" s="44"/>
      <c r="D14" s="39"/>
      <c r="E14" s="40"/>
      <c r="F14" s="77">
        <v>40000</v>
      </c>
      <c r="G14" s="74"/>
      <c r="H14" s="43">
        <v>20000</v>
      </c>
      <c r="I14" s="42"/>
      <c r="J14" s="43">
        <v>18000</v>
      </c>
      <c r="K14" s="42"/>
      <c r="L14" s="43">
        <v>2000</v>
      </c>
      <c r="M14" s="42"/>
      <c r="N14" s="43"/>
      <c r="P14" s="66">
        <f t="shared" si="0"/>
        <v>40000</v>
      </c>
    </row>
    <row r="15" spans="1:16" s="1" customFormat="1" ht="15" customHeight="1">
      <c r="A15" s="245" t="s">
        <v>587</v>
      </c>
      <c r="B15" s="349" t="s">
        <v>588</v>
      </c>
      <c r="C15" s="38"/>
      <c r="D15" s="39"/>
      <c r="E15" s="40"/>
      <c r="F15" s="77"/>
      <c r="G15" s="74"/>
      <c r="H15" s="43"/>
      <c r="I15" s="42"/>
      <c r="J15" s="43"/>
      <c r="K15" s="42"/>
      <c r="L15" s="43"/>
      <c r="M15" s="42"/>
      <c r="N15" s="43"/>
      <c r="P15" s="66">
        <f t="shared" si="0"/>
        <v>0</v>
      </c>
    </row>
    <row r="16" spans="1:16" s="1" customFormat="1" ht="15" customHeight="1">
      <c r="A16" s="245"/>
      <c r="B16" s="246" t="s">
        <v>589</v>
      </c>
      <c r="C16" s="38"/>
      <c r="D16" s="39"/>
      <c r="E16" s="40"/>
      <c r="F16" s="77">
        <v>845000</v>
      </c>
      <c r="G16" s="74"/>
      <c r="H16" s="43">
        <v>370000</v>
      </c>
      <c r="I16" s="42"/>
      <c r="J16" s="43">
        <v>375000</v>
      </c>
      <c r="K16" s="42"/>
      <c r="L16" s="43">
        <v>100000</v>
      </c>
      <c r="M16" s="42"/>
      <c r="N16" s="43"/>
      <c r="P16" s="66">
        <f t="shared" si="0"/>
        <v>845000</v>
      </c>
    </row>
    <row r="17" spans="1:16" s="1" customFormat="1" ht="15" customHeight="1">
      <c r="A17" s="245"/>
      <c r="B17" s="246" t="s">
        <v>590</v>
      </c>
      <c r="C17" s="38"/>
      <c r="D17" s="39"/>
      <c r="E17" s="40"/>
      <c r="F17" s="77">
        <v>30000</v>
      </c>
      <c r="G17" s="74"/>
      <c r="H17" s="43">
        <v>30000</v>
      </c>
      <c r="I17" s="42"/>
      <c r="J17" s="43"/>
      <c r="K17" s="42"/>
      <c r="L17" s="43"/>
      <c r="M17" s="42"/>
      <c r="N17" s="43"/>
      <c r="P17" s="66">
        <f t="shared" si="0"/>
        <v>30000</v>
      </c>
    </row>
    <row r="18" spans="1:16" s="1" customFormat="1" ht="15" customHeight="1">
      <c r="A18" s="245"/>
      <c r="B18" s="246" t="s">
        <v>595</v>
      </c>
      <c r="C18" s="45"/>
      <c r="D18" s="46"/>
      <c r="E18" s="47"/>
      <c r="F18" s="77">
        <f>75000+50000</f>
        <v>125000</v>
      </c>
      <c r="G18" s="31"/>
      <c r="H18" s="49"/>
      <c r="I18" s="37"/>
      <c r="J18" s="49">
        <v>75000</v>
      </c>
      <c r="K18" s="37"/>
      <c r="L18" s="49">
        <v>50000</v>
      </c>
      <c r="M18" s="37"/>
      <c r="N18" s="49"/>
      <c r="P18" s="66">
        <f t="shared" si="0"/>
        <v>125000</v>
      </c>
    </row>
    <row r="19" spans="1:16" s="1" customFormat="1" ht="15" customHeight="1">
      <c r="A19" s="249" t="s">
        <v>591</v>
      </c>
      <c r="B19" s="246" t="s">
        <v>592</v>
      </c>
      <c r="C19" s="44"/>
      <c r="D19" s="39"/>
      <c r="E19" s="40"/>
      <c r="F19" s="77"/>
      <c r="G19" s="31"/>
      <c r="H19" s="49"/>
      <c r="I19" s="37"/>
      <c r="J19" s="49"/>
      <c r="K19" s="37"/>
      <c r="L19" s="49"/>
      <c r="M19" s="37"/>
      <c r="N19" s="49"/>
      <c r="P19" s="66">
        <f t="shared" si="0"/>
        <v>0</v>
      </c>
    </row>
    <row r="20" spans="1:16" s="1" customFormat="1" ht="15" customHeight="1">
      <c r="A20" s="249"/>
      <c r="B20" s="246" t="s">
        <v>593</v>
      </c>
      <c r="C20" s="38"/>
      <c r="D20" s="39"/>
      <c r="E20" s="40"/>
      <c r="F20" s="77">
        <v>23000</v>
      </c>
      <c r="G20" s="31"/>
      <c r="H20" s="49">
        <v>5000</v>
      </c>
      <c r="I20" s="37"/>
      <c r="J20" s="49"/>
      <c r="K20" s="37"/>
      <c r="L20" s="49">
        <v>8000</v>
      </c>
      <c r="M20" s="37"/>
      <c r="N20" s="49">
        <v>10000</v>
      </c>
      <c r="P20" s="66">
        <f t="shared" si="0"/>
        <v>23000</v>
      </c>
    </row>
    <row r="21" spans="1:16" s="1" customFormat="1" ht="15" customHeight="1">
      <c r="A21" s="249"/>
      <c r="B21" s="246" t="s">
        <v>594</v>
      </c>
      <c r="C21" s="38"/>
      <c r="D21" s="39"/>
      <c r="E21" s="40"/>
      <c r="F21" s="77">
        <v>15000</v>
      </c>
      <c r="G21" s="31"/>
      <c r="H21" s="49">
        <v>10000</v>
      </c>
      <c r="I21" s="37"/>
      <c r="J21" s="49"/>
      <c r="K21" s="37"/>
      <c r="L21" s="49"/>
      <c r="M21" s="37"/>
      <c r="N21" s="49">
        <v>5000</v>
      </c>
      <c r="P21" s="66">
        <f t="shared" si="0"/>
        <v>15000</v>
      </c>
    </row>
    <row r="22" spans="1:16" s="1" customFormat="1" ht="15" customHeight="1">
      <c r="A22" s="249" t="s">
        <v>596</v>
      </c>
      <c r="B22" s="246" t="s">
        <v>597</v>
      </c>
      <c r="C22" s="38"/>
      <c r="D22" s="39"/>
      <c r="E22" s="40"/>
      <c r="F22" s="350">
        <v>30000</v>
      </c>
      <c r="G22" s="31"/>
      <c r="H22" s="49">
        <v>7500</v>
      </c>
      <c r="I22" s="37"/>
      <c r="J22" s="49">
        <v>7500</v>
      </c>
      <c r="K22" s="49"/>
      <c r="L22" s="49">
        <v>7500</v>
      </c>
      <c r="M22" s="49"/>
      <c r="N22" s="49">
        <v>7500</v>
      </c>
      <c r="P22" s="66">
        <f t="shared" si="0"/>
        <v>30000</v>
      </c>
    </row>
    <row r="23" spans="1:16" s="1" customFormat="1" ht="15" customHeight="1">
      <c r="A23" s="249" t="s">
        <v>598</v>
      </c>
      <c r="B23" s="246" t="s">
        <v>599</v>
      </c>
      <c r="C23" s="38"/>
      <c r="D23" s="39"/>
      <c r="E23" s="40"/>
      <c r="F23" s="253"/>
      <c r="G23" s="31"/>
      <c r="H23" s="49"/>
      <c r="I23" s="37"/>
      <c r="J23" s="49"/>
      <c r="K23" s="37"/>
      <c r="L23" s="49"/>
      <c r="M23" s="37"/>
      <c r="N23" s="49"/>
      <c r="P23" s="66">
        <f t="shared" si="0"/>
        <v>0</v>
      </c>
    </row>
    <row r="24" spans="1:16" s="1" customFormat="1" ht="15" customHeight="1">
      <c r="A24" s="249"/>
      <c r="B24" s="246" t="s">
        <v>600</v>
      </c>
      <c r="C24" s="38"/>
      <c r="D24" s="39"/>
      <c r="E24" s="40"/>
      <c r="F24" s="253">
        <v>6000</v>
      </c>
      <c r="G24" s="31"/>
      <c r="H24" s="49">
        <v>1500</v>
      </c>
      <c r="I24" s="37"/>
      <c r="J24" s="49">
        <v>1500</v>
      </c>
      <c r="K24" s="49"/>
      <c r="L24" s="49">
        <v>1500</v>
      </c>
      <c r="M24" s="49"/>
      <c r="N24" s="49">
        <v>1500</v>
      </c>
      <c r="P24" s="66">
        <f t="shared" si="0"/>
        <v>6000</v>
      </c>
    </row>
    <row r="25" spans="1:16" s="1" customFormat="1" ht="15" customHeight="1">
      <c r="A25" s="249"/>
      <c r="B25" s="246" t="s">
        <v>601</v>
      </c>
      <c r="C25" s="38"/>
      <c r="D25" s="39"/>
      <c r="E25" s="40"/>
      <c r="F25" s="253">
        <v>24000</v>
      </c>
      <c r="G25" s="31"/>
      <c r="H25" s="49">
        <v>6000</v>
      </c>
      <c r="I25" s="37"/>
      <c r="J25" s="49">
        <v>6000</v>
      </c>
      <c r="K25" s="49"/>
      <c r="L25" s="49">
        <v>6000</v>
      </c>
      <c r="M25" s="49"/>
      <c r="N25" s="49">
        <v>6000</v>
      </c>
      <c r="P25" s="66">
        <f t="shared" si="0"/>
        <v>24000</v>
      </c>
    </row>
    <row r="26" spans="1:16" s="1" customFormat="1" ht="15" customHeight="1">
      <c r="A26" s="249" t="s">
        <v>602</v>
      </c>
      <c r="B26" s="246" t="s">
        <v>603</v>
      </c>
      <c r="C26" s="38"/>
      <c r="D26" s="39"/>
      <c r="E26" s="40"/>
      <c r="F26" s="253">
        <v>12000</v>
      </c>
      <c r="G26" s="31"/>
      <c r="H26" s="49">
        <v>3000</v>
      </c>
      <c r="I26" s="37"/>
      <c r="J26" s="49">
        <v>3000</v>
      </c>
      <c r="K26" s="49"/>
      <c r="L26" s="49">
        <v>3000</v>
      </c>
      <c r="M26" s="49"/>
      <c r="N26" s="49">
        <v>3000</v>
      </c>
      <c r="P26" s="66">
        <f t="shared" si="0"/>
        <v>12000</v>
      </c>
    </row>
    <row r="27" spans="1:16" s="1" customFormat="1" ht="15" customHeight="1">
      <c r="A27" s="249" t="s">
        <v>604</v>
      </c>
      <c r="B27" s="246" t="s">
        <v>605</v>
      </c>
      <c r="C27" s="38"/>
      <c r="D27" s="39"/>
      <c r="E27" s="40"/>
      <c r="F27" s="252">
        <v>24000</v>
      </c>
      <c r="G27" s="31"/>
      <c r="H27" s="49">
        <v>6000</v>
      </c>
      <c r="I27" s="37"/>
      <c r="J27" s="49">
        <v>6000</v>
      </c>
      <c r="K27" s="49"/>
      <c r="L27" s="49">
        <v>6000</v>
      </c>
      <c r="M27" s="49"/>
      <c r="N27" s="49">
        <v>6000</v>
      </c>
      <c r="P27" s="66">
        <f t="shared" si="0"/>
        <v>24000</v>
      </c>
    </row>
    <row r="28" spans="1:16" s="1" customFormat="1" ht="15" customHeight="1">
      <c r="A28" s="249" t="s">
        <v>606</v>
      </c>
      <c r="B28" s="246" t="s">
        <v>607</v>
      </c>
      <c r="C28" s="38"/>
      <c r="D28" s="39"/>
      <c r="E28" s="40"/>
      <c r="F28" s="253">
        <v>12000</v>
      </c>
      <c r="G28" s="31"/>
      <c r="H28" s="49">
        <v>3000</v>
      </c>
      <c r="I28" s="37"/>
      <c r="J28" s="49">
        <v>3000</v>
      </c>
      <c r="K28" s="49"/>
      <c r="L28" s="49">
        <v>3000</v>
      </c>
      <c r="M28" s="49"/>
      <c r="N28" s="49">
        <v>3000</v>
      </c>
      <c r="P28" s="66">
        <f t="shared" si="0"/>
        <v>12000</v>
      </c>
    </row>
    <row r="29" spans="1:16" s="1" customFormat="1" ht="15" customHeight="1">
      <c r="A29" s="249" t="s">
        <v>608</v>
      </c>
      <c r="B29" s="246" t="s">
        <v>609</v>
      </c>
      <c r="C29" s="45"/>
      <c r="D29" s="46"/>
      <c r="E29" s="47"/>
      <c r="F29" s="253">
        <v>3000</v>
      </c>
      <c r="G29" s="31"/>
      <c r="H29" s="49">
        <v>750</v>
      </c>
      <c r="I29" s="37"/>
      <c r="J29" s="49">
        <v>750</v>
      </c>
      <c r="K29" s="49"/>
      <c r="L29" s="49">
        <v>750</v>
      </c>
      <c r="M29" s="49"/>
      <c r="N29" s="49">
        <v>750</v>
      </c>
      <c r="P29" s="66">
        <f t="shared" si="0"/>
        <v>3000</v>
      </c>
    </row>
    <row r="30" spans="1:16" s="1" customFormat="1" ht="15" customHeight="1">
      <c r="A30" s="249" t="s">
        <v>610</v>
      </c>
      <c r="B30" s="246" t="s">
        <v>611</v>
      </c>
      <c r="C30" s="52"/>
      <c r="D30" s="46"/>
      <c r="E30" s="47"/>
      <c r="F30" s="253"/>
      <c r="G30" s="31"/>
      <c r="H30" s="49"/>
      <c r="I30" s="37"/>
      <c r="J30" s="49"/>
      <c r="K30" s="37"/>
      <c r="L30" s="49"/>
      <c r="M30" s="37"/>
      <c r="N30" s="49"/>
      <c r="P30" s="66">
        <f t="shared" si="0"/>
        <v>0</v>
      </c>
    </row>
    <row r="31" spans="1:16" s="1" customFormat="1" ht="26.25" customHeight="1">
      <c r="A31" s="249"/>
      <c r="B31" s="248" t="s">
        <v>612</v>
      </c>
      <c r="C31" s="52"/>
      <c r="D31" s="80"/>
      <c r="E31" s="81"/>
      <c r="F31" s="253">
        <v>300000</v>
      </c>
      <c r="G31" s="31"/>
      <c r="H31" s="49"/>
      <c r="I31" s="37"/>
      <c r="J31" s="49">
        <v>150000</v>
      </c>
      <c r="K31" s="37"/>
      <c r="L31" s="49">
        <v>150000</v>
      </c>
      <c r="M31" s="37"/>
      <c r="N31" s="49"/>
      <c r="P31" s="66">
        <f t="shared" si="0"/>
        <v>300000</v>
      </c>
    </row>
    <row r="32" spans="1:16" s="1" customFormat="1" ht="15" customHeight="1">
      <c r="A32" s="289"/>
      <c r="B32" s="290"/>
      <c r="C32" s="79"/>
      <c r="D32" s="80"/>
      <c r="E32" s="81"/>
      <c r="F32" s="82"/>
      <c r="G32" s="37"/>
      <c r="H32" s="49"/>
      <c r="I32" s="37"/>
      <c r="J32" s="49"/>
      <c r="K32" s="37"/>
      <c r="L32" s="49"/>
      <c r="M32" s="37"/>
      <c r="N32" s="49"/>
      <c r="P32" s="66">
        <f t="shared" si="0"/>
        <v>0</v>
      </c>
    </row>
    <row r="33" spans="1:16" s="1" customFormat="1" ht="15" customHeight="1">
      <c r="A33" s="289"/>
      <c r="B33" s="290"/>
      <c r="C33" s="79"/>
      <c r="D33" s="80"/>
      <c r="E33" s="81"/>
      <c r="F33" s="82"/>
      <c r="G33" s="37"/>
      <c r="H33" s="49"/>
      <c r="I33" s="37"/>
      <c r="J33" s="49"/>
      <c r="K33" s="37"/>
      <c r="L33" s="49"/>
      <c r="M33" s="37"/>
      <c r="N33" s="49"/>
      <c r="P33" s="66">
        <f t="shared" si="0"/>
        <v>0</v>
      </c>
    </row>
    <row r="34" spans="1:16" s="1" customFormat="1" ht="15" customHeight="1">
      <c r="A34" s="289"/>
      <c r="B34" s="290"/>
      <c r="C34" s="79"/>
      <c r="D34" s="80"/>
      <c r="E34" s="81"/>
      <c r="F34" s="82"/>
      <c r="G34" s="37"/>
      <c r="H34" s="49"/>
      <c r="I34" s="37"/>
      <c r="J34" s="49"/>
      <c r="K34" s="37"/>
      <c r="L34" s="49"/>
      <c r="M34" s="37"/>
      <c r="N34" s="49"/>
      <c r="P34" s="66">
        <f t="shared" si="0"/>
        <v>0</v>
      </c>
    </row>
    <row r="35" spans="1:16" s="1" customFormat="1" ht="15" customHeight="1">
      <c r="A35" s="37" t="s">
        <v>88</v>
      </c>
      <c r="B35" s="51"/>
      <c r="C35" s="52"/>
      <c r="D35" s="46"/>
      <c r="E35" s="47"/>
      <c r="F35" s="48">
        <f>SUM(F11:F31)</f>
        <v>1543000</v>
      </c>
      <c r="G35" s="37"/>
      <c r="H35" s="49">
        <f>SUM(H11:H31)</f>
        <v>469750</v>
      </c>
      <c r="I35" s="37"/>
      <c r="J35" s="49">
        <f>SUM(J11:J31)</f>
        <v>682750</v>
      </c>
      <c r="K35" s="37"/>
      <c r="L35" s="49">
        <f>SUM(L11:L31)</f>
        <v>342750</v>
      </c>
      <c r="M35" s="37"/>
      <c r="N35" s="49">
        <f>SUM(N11:N31)</f>
        <v>47750</v>
      </c>
      <c r="O35" s="66"/>
      <c r="P35" s="66">
        <f>+N35+L35+J35+H35</f>
        <v>1543000</v>
      </c>
    </row>
    <row r="36" spans="1:14" ht="12.75">
      <c r="A36" s="11"/>
      <c r="B36" s="53"/>
      <c r="C36" s="54"/>
      <c r="D36" s="55"/>
      <c r="E36" s="56"/>
      <c r="F36" s="57"/>
      <c r="G36" s="57"/>
      <c r="H36" s="53"/>
      <c r="I36" s="53"/>
      <c r="J36" s="53"/>
      <c r="K36" s="53"/>
      <c r="L36" s="53"/>
      <c r="M36" s="53"/>
      <c r="N36" s="64"/>
    </row>
    <row r="37" spans="1:14" ht="12.75">
      <c r="A37" s="58"/>
      <c r="B37" s="57" t="s">
        <v>89</v>
      </c>
      <c r="C37" s="59"/>
      <c r="D37" s="60"/>
      <c r="E37" s="61"/>
      <c r="F37" s="57"/>
      <c r="G37" s="57"/>
      <c r="H37" s="57"/>
      <c r="I37" s="57"/>
      <c r="J37" s="57"/>
      <c r="K37" s="57"/>
      <c r="L37" s="57"/>
      <c r="M37" s="57"/>
      <c r="N37" s="67"/>
    </row>
    <row r="38" spans="1:14" ht="12.75">
      <c r="A38" s="58"/>
      <c r="B38" s="57"/>
      <c r="C38" s="59"/>
      <c r="D38" s="60"/>
      <c r="E38" s="61"/>
      <c r="F38" s="57"/>
      <c r="G38" s="57"/>
      <c r="H38" s="57" t="s">
        <v>90</v>
      </c>
      <c r="I38" s="57"/>
      <c r="J38" s="379" t="s">
        <v>849</v>
      </c>
      <c r="K38" s="379"/>
      <c r="L38" s="379"/>
      <c r="M38" s="57"/>
      <c r="N38" s="67"/>
    </row>
    <row r="39" spans="1:14" ht="12.75">
      <c r="A39" s="58"/>
      <c r="B39" s="57"/>
      <c r="C39" s="59"/>
      <c r="D39" s="60"/>
      <c r="E39" s="61"/>
      <c r="F39" s="57"/>
      <c r="G39" s="57"/>
      <c r="H39" s="57"/>
      <c r="I39" s="57"/>
      <c r="J39" s="380" t="s">
        <v>31</v>
      </c>
      <c r="K39" s="380"/>
      <c r="L39" s="380"/>
      <c r="M39" s="57"/>
      <c r="N39" s="67"/>
    </row>
    <row r="40" spans="1:14" ht="12.75">
      <c r="A40" s="22"/>
      <c r="B40" s="62"/>
      <c r="C40" s="19"/>
      <c r="D40" s="20"/>
      <c r="E40" s="21"/>
      <c r="F40" s="62"/>
      <c r="G40" s="62"/>
      <c r="H40" s="62"/>
      <c r="I40" s="62"/>
      <c r="J40" s="62"/>
      <c r="K40" s="62"/>
      <c r="L40" s="62"/>
      <c r="M40" s="62"/>
      <c r="N40" s="23"/>
    </row>
    <row r="43" spans="1:14" ht="12.75">
      <c r="A43" s="2" t="s">
        <v>44</v>
      </c>
      <c r="B43" s="3"/>
      <c r="C43" s="2"/>
      <c r="N43"/>
    </row>
    <row r="44" spans="1:16" ht="12.75">
      <c r="A44" s="381" t="s">
        <v>45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4"/>
    </row>
    <row r="45" spans="1:16" ht="12.75">
      <c r="A45" s="384" t="s">
        <v>741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4"/>
    </row>
    <row r="46" spans="3:14" ht="12.75">
      <c r="C46" s="6"/>
      <c r="D46" s="7"/>
      <c r="E46" s="8"/>
      <c r="F46" s="9"/>
      <c r="N46"/>
    </row>
    <row r="47" spans="1:14" ht="12.75">
      <c r="A47" s="10" t="s">
        <v>47</v>
      </c>
      <c r="B47" s="10"/>
      <c r="C47" s="6"/>
      <c r="D47" s="7"/>
      <c r="E47" s="8"/>
      <c r="N47"/>
    </row>
    <row r="48" spans="1:14" ht="12.75">
      <c r="A48" s="11" t="s">
        <v>48</v>
      </c>
      <c r="B48" s="12"/>
      <c r="C48" s="13"/>
      <c r="D48" s="14"/>
      <c r="E48" s="15"/>
      <c r="F48" s="16" t="s">
        <v>199</v>
      </c>
      <c r="G48" s="83">
        <f>+F121</f>
        <v>2433000</v>
      </c>
      <c r="H48" s="17"/>
      <c r="I48" s="17"/>
      <c r="J48" s="63"/>
      <c r="K48" s="53" t="s">
        <v>200</v>
      </c>
      <c r="L48" s="53"/>
      <c r="M48" s="53"/>
      <c r="N48" s="64"/>
    </row>
    <row r="49" spans="1:14" ht="12.75">
      <c r="A49" s="18" t="s">
        <v>198</v>
      </c>
      <c r="B49" s="10"/>
      <c r="C49" s="19"/>
      <c r="D49" s="20"/>
      <c r="E49" s="21"/>
      <c r="F49" s="22" t="s">
        <v>51</v>
      </c>
      <c r="G49" s="22" t="s">
        <v>52</v>
      </c>
      <c r="H49" s="23"/>
      <c r="I49" s="16" t="s">
        <v>53</v>
      </c>
      <c r="J49" s="63"/>
      <c r="K49" s="62" t="s">
        <v>54</v>
      </c>
      <c r="L49" s="62"/>
      <c r="M49" s="62"/>
      <c r="N49" s="23"/>
    </row>
    <row r="50" spans="1:14" ht="12.75">
      <c r="A50" s="24"/>
      <c r="B50" s="11"/>
      <c r="C50" s="25"/>
      <c r="D50" s="26"/>
      <c r="E50" s="27"/>
      <c r="F50" s="11"/>
      <c r="G50" s="373" t="s">
        <v>55</v>
      </c>
      <c r="H50" s="376"/>
      <c r="I50" s="376"/>
      <c r="J50" s="376"/>
      <c r="K50" s="376"/>
      <c r="L50" s="376"/>
      <c r="M50" s="376"/>
      <c r="N50" s="374"/>
    </row>
    <row r="51" spans="1:14" ht="12.75">
      <c r="A51" s="28" t="s">
        <v>56</v>
      </c>
      <c r="B51" s="29" t="s">
        <v>57</v>
      </c>
      <c r="C51" s="30" t="s">
        <v>58</v>
      </c>
      <c r="D51" s="377" t="s">
        <v>59</v>
      </c>
      <c r="E51" s="378"/>
      <c r="F51" s="29" t="s">
        <v>4</v>
      </c>
      <c r="G51" s="373" t="s">
        <v>60</v>
      </c>
      <c r="H51" s="374"/>
      <c r="I51" s="373" t="s">
        <v>61</v>
      </c>
      <c r="J51" s="374"/>
      <c r="K51" s="373" t="s">
        <v>62</v>
      </c>
      <c r="L51" s="374"/>
      <c r="M51" s="373" t="s">
        <v>63</v>
      </c>
      <c r="N51" s="374"/>
    </row>
    <row r="52" spans="1:14" ht="12.75">
      <c r="A52" s="68"/>
      <c r="B52" s="58"/>
      <c r="C52" s="69"/>
      <c r="D52" s="70"/>
      <c r="E52" s="71"/>
      <c r="F52" s="58"/>
      <c r="G52" s="84" t="s">
        <v>64</v>
      </c>
      <c r="H52" s="85" t="s">
        <v>65</v>
      </c>
      <c r="I52" s="85" t="s">
        <v>64</v>
      </c>
      <c r="J52" s="85" t="s">
        <v>66</v>
      </c>
      <c r="K52" s="84" t="s">
        <v>64</v>
      </c>
      <c r="L52" s="24" t="s">
        <v>66</v>
      </c>
      <c r="M52" s="84" t="s">
        <v>64</v>
      </c>
      <c r="N52" s="84" t="s">
        <v>65</v>
      </c>
    </row>
    <row r="53" spans="1:16" ht="12.75">
      <c r="A53" s="249" t="s">
        <v>613</v>
      </c>
      <c r="B53" s="246" t="s">
        <v>614</v>
      </c>
      <c r="C53" s="45"/>
      <c r="D53" s="46"/>
      <c r="E53" s="47"/>
      <c r="F53" s="253"/>
      <c r="G53" s="42"/>
      <c r="H53" s="43"/>
      <c r="I53" s="42"/>
      <c r="J53" s="43"/>
      <c r="K53" s="42"/>
      <c r="L53" s="43"/>
      <c r="M53" s="42"/>
      <c r="N53" s="43"/>
      <c r="O53" s="1"/>
      <c r="P53" s="1"/>
    </row>
    <row r="54" spans="1:16" ht="12.75">
      <c r="A54" s="249"/>
      <c r="B54" s="246" t="s">
        <v>615</v>
      </c>
      <c r="C54" s="45"/>
      <c r="D54" s="46"/>
      <c r="E54" s="47"/>
      <c r="F54" s="253">
        <v>30000</v>
      </c>
      <c r="G54" s="42"/>
      <c r="H54" s="43">
        <v>7500</v>
      </c>
      <c r="I54" s="42"/>
      <c r="J54" s="43">
        <v>7500</v>
      </c>
      <c r="K54" s="43"/>
      <c r="L54" s="43">
        <v>7500</v>
      </c>
      <c r="M54" s="43"/>
      <c r="N54" s="43">
        <v>7500</v>
      </c>
      <c r="O54" s="1"/>
      <c r="P54" s="1"/>
    </row>
    <row r="55" spans="1:16" ht="12.75">
      <c r="A55" s="249" t="s">
        <v>616</v>
      </c>
      <c r="B55" s="246" t="s">
        <v>617</v>
      </c>
      <c r="C55" s="45"/>
      <c r="D55" s="46"/>
      <c r="E55" s="47"/>
      <c r="F55" s="253"/>
      <c r="G55" s="42"/>
      <c r="H55" s="43"/>
      <c r="I55" s="42"/>
      <c r="J55" s="43"/>
      <c r="K55" s="42"/>
      <c r="L55" s="43"/>
      <c r="M55" s="42"/>
      <c r="N55" s="43"/>
      <c r="O55" s="1"/>
      <c r="P55" s="1"/>
    </row>
    <row r="56" spans="1:16" ht="12.75">
      <c r="A56" s="249"/>
      <c r="B56" s="250" t="s">
        <v>450</v>
      </c>
      <c r="C56" s="45"/>
      <c r="D56" s="46"/>
      <c r="E56" s="47"/>
      <c r="F56" s="328">
        <v>30000</v>
      </c>
      <c r="G56" s="42"/>
      <c r="H56" s="43">
        <v>30000</v>
      </c>
      <c r="I56" s="42"/>
      <c r="J56" s="43"/>
      <c r="K56" s="42"/>
      <c r="L56" s="43"/>
      <c r="M56" s="42"/>
      <c r="N56" s="43"/>
      <c r="O56" s="1"/>
      <c r="P56" s="1"/>
    </row>
    <row r="57" spans="1:16" ht="12.75">
      <c r="A57" s="249"/>
      <c r="B57" s="250" t="s">
        <v>618</v>
      </c>
      <c r="C57" s="45"/>
      <c r="D57" s="46"/>
      <c r="E57" s="47"/>
      <c r="F57" s="328">
        <v>20000</v>
      </c>
      <c r="G57" s="42"/>
      <c r="H57" s="43"/>
      <c r="I57" s="42"/>
      <c r="J57" s="43">
        <v>20000</v>
      </c>
      <c r="K57" s="42"/>
      <c r="L57" s="43"/>
      <c r="M57" s="42"/>
      <c r="N57" s="43"/>
      <c r="O57" s="1"/>
      <c r="P57" s="1"/>
    </row>
    <row r="58" spans="1:16" ht="12.75">
      <c r="A58" s="249" t="s">
        <v>619</v>
      </c>
      <c r="B58" s="246" t="s">
        <v>620</v>
      </c>
      <c r="C58" s="45"/>
      <c r="D58" s="46"/>
      <c r="E58" s="47"/>
      <c r="F58" s="253"/>
      <c r="G58" s="42"/>
      <c r="H58" s="43"/>
      <c r="I58" s="42"/>
      <c r="J58" s="43"/>
      <c r="K58" s="42"/>
      <c r="L58" s="43"/>
      <c r="M58" s="42"/>
      <c r="N58" s="43"/>
      <c r="O58" s="1"/>
      <c r="P58" s="1"/>
    </row>
    <row r="59" spans="1:16" ht="12.75">
      <c r="A59" s="249"/>
      <c r="B59" s="349" t="s">
        <v>621</v>
      </c>
      <c r="C59" s="45"/>
      <c r="D59" s="46"/>
      <c r="E59" s="47"/>
      <c r="F59" s="253">
        <v>2000</v>
      </c>
      <c r="G59" s="42"/>
      <c r="H59" s="43">
        <v>2000</v>
      </c>
      <c r="I59" s="42"/>
      <c r="J59" s="43"/>
      <c r="K59" s="42"/>
      <c r="L59" s="43"/>
      <c r="M59" s="42"/>
      <c r="N59" s="43"/>
      <c r="O59" s="1"/>
      <c r="P59" s="1"/>
    </row>
    <row r="60" spans="1:16" ht="12.75">
      <c r="A60" s="249"/>
      <c r="B60" s="349" t="s">
        <v>622</v>
      </c>
      <c r="C60" s="45"/>
      <c r="D60" s="46"/>
      <c r="E60" s="47"/>
      <c r="F60" s="253"/>
      <c r="G60" s="42"/>
      <c r="H60" s="43"/>
      <c r="I60" s="42"/>
      <c r="J60" s="43"/>
      <c r="K60" s="42"/>
      <c r="L60" s="43"/>
      <c r="M60" s="42"/>
      <c r="N60" s="43"/>
      <c r="O60" s="1"/>
      <c r="P60" s="1"/>
    </row>
    <row r="61" spans="1:16" ht="12.75">
      <c r="A61" s="249"/>
      <c r="B61" s="349" t="s">
        <v>623</v>
      </c>
      <c r="C61" s="45"/>
      <c r="D61" s="46"/>
      <c r="E61" s="47"/>
      <c r="F61" s="253"/>
      <c r="G61" s="42"/>
      <c r="H61" s="43"/>
      <c r="I61" s="42"/>
      <c r="J61" s="43"/>
      <c r="K61" s="42"/>
      <c r="L61" s="43"/>
      <c r="M61" s="42"/>
      <c r="N61" s="43"/>
      <c r="O61" s="1"/>
      <c r="P61" s="1"/>
    </row>
    <row r="62" spans="1:16" ht="12.75">
      <c r="A62" s="249"/>
      <c r="B62" s="246" t="s">
        <v>624</v>
      </c>
      <c r="C62" s="45"/>
      <c r="D62" s="46"/>
      <c r="E62" s="47"/>
      <c r="F62" s="253">
        <v>10000</v>
      </c>
      <c r="G62" s="42"/>
      <c r="H62" s="43"/>
      <c r="I62" s="42"/>
      <c r="J62" s="43">
        <v>10000</v>
      </c>
      <c r="K62" s="42"/>
      <c r="L62" s="43"/>
      <c r="M62" s="42"/>
      <c r="N62" s="43"/>
      <c r="O62" s="1"/>
      <c r="P62" s="1"/>
    </row>
    <row r="63" spans="1:16" ht="12.75">
      <c r="A63" s="249"/>
      <c r="B63" s="246" t="s">
        <v>625</v>
      </c>
      <c r="C63" s="45"/>
      <c r="D63" s="46"/>
      <c r="E63" s="47"/>
      <c r="F63" s="253"/>
      <c r="G63" s="42"/>
      <c r="H63" s="43"/>
      <c r="I63" s="42"/>
      <c r="J63" s="43"/>
      <c r="K63" s="42"/>
      <c r="L63" s="43"/>
      <c r="M63" s="42"/>
      <c r="N63" s="43"/>
      <c r="O63" s="1"/>
      <c r="P63" s="1"/>
    </row>
    <row r="64" spans="1:16" ht="12.75">
      <c r="A64" s="249"/>
      <c r="B64" s="246" t="s">
        <v>626</v>
      </c>
      <c r="C64" s="45"/>
      <c r="D64" s="46"/>
      <c r="E64" s="47"/>
      <c r="F64" s="253"/>
      <c r="G64" s="42"/>
      <c r="H64" s="43"/>
      <c r="I64" s="42"/>
      <c r="J64" s="43"/>
      <c r="K64" s="42"/>
      <c r="L64" s="43"/>
      <c r="M64" s="42"/>
      <c r="N64" s="43"/>
      <c r="O64" s="1"/>
      <c r="P64" s="1"/>
    </row>
    <row r="65" spans="1:16" ht="12.75">
      <c r="A65" s="249"/>
      <c r="B65" s="246" t="s">
        <v>627</v>
      </c>
      <c r="C65" s="45"/>
      <c r="D65" s="46"/>
      <c r="E65" s="47"/>
      <c r="F65" s="253">
        <v>30000</v>
      </c>
      <c r="G65" s="42"/>
      <c r="H65" s="43"/>
      <c r="I65" s="42"/>
      <c r="J65" s="43">
        <v>30000</v>
      </c>
      <c r="K65" s="42"/>
      <c r="L65" s="43"/>
      <c r="M65" s="42"/>
      <c r="N65" s="43"/>
      <c r="O65" s="1"/>
      <c r="P65" s="1"/>
    </row>
    <row r="66" spans="1:16" ht="12.75">
      <c r="A66" s="249"/>
      <c r="B66" s="246" t="s">
        <v>628</v>
      </c>
      <c r="C66" s="45"/>
      <c r="D66" s="46"/>
      <c r="E66" s="47"/>
      <c r="F66" s="253"/>
      <c r="G66" s="42"/>
      <c r="H66" s="43"/>
      <c r="I66" s="42"/>
      <c r="J66" s="43"/>
      <c r="K66" s="42"/>
      <c r="L66" s="43"/>
      <c r="M66" s="42"/>
      <c r="N66" s="43"/>
      <c r="O66" s="1"/>
      <c r="P66" s="1"/>
    </row>
    <row r="67" spans="1:16" ht="12.75">
      <c r="A67" s="249"/>
      <c r="B67" s="246" t="s">
        <v>627</v>
      </c>
      <c r="C67" s="45"/>
      <c r="D67" s="46"/>
      <c r="E67" s="47"/>
      <c r="F67" s="253">
        <v>38000</v>
      </c>
      <c r="G67" s="42"/>
      <c r="H67" s="43"/>
      <c r="I67" s="42"/>
      <c r="J67" s="43">
        <v>38000</v>
      </c>
      <c r="K67" s="42"/>
      <c r="L67" s="43"/>
      <c r="M67" s="42"/>
      <c r="N67" s="43"/>
      <c r="O67" s="1"/>
      <c r="P67" s="1"/>
    </row>
    <row r="68" spans="1:16" ht="12.75">
      <c r="A68" s="249"/>
      <c r="B68" s="246" t="s">
        <v>629</v>
      </c>
      <c r="C68" s="52"/>
      <c r="D68" s="46"/>
      <c r="E68" s="47"/>
      <c r="F68" s="253"/>
      <c r="G68" s="37"/>
      <c r="H68" s="43"/>
      <c r="I68" s="42"/>
      <c r="J68" s="43"/>
      <c r="K68" s="42"/>
      <c r="L68" s="43"/>
      <c r="M68" s="42"/>
      <c r="N68" s="43"/>
      <c r="O68" s="1"/>
      <c r="P68" s="1"/>
    </row>
    <row r="69" spans="1:16" ht="12.75">
      <c r="A69" s="249"/>
      <c r="B69" s="246" t="s">
        <v>630</v>
      </c>
      <c r="C69" s="52"/>
      <c r="D69" s="46"/>
      <c r="E69" s="47"/>
      <c r="F69" s="253">
        <v>40000</v>
      </c>
      <c r="G69" s="37"/>
      <c r="H69" s="43"/>
      <c r="I69" s="42"/>
      <c r="J69" s="43">
        <v>20000</v>
      </c>
      <c r="K69" s="42"/>
      <c r="L69" s="43"/>
      <c r="M69" s="42"/>
      <c r="N69" s="43">
        <v>20000</v>
      </c>
      <c r="O69" s="1"/>
      <c r="P69" s="1"/>
    </row>
    <row r="70" spans="1:16" ht="12.75">
      <c r="A70" s="249"/>
      <c r="B70" s="246" t="s">
        <v>631</v>
      </c>
      <c r="C70" s="45"/>
      <c r="D70" s="46"/>
      <c r="E70" s="47"/>
      <c r="F70" s="253"/>
      <c r="G70" s="37"/>
      <c r="H70" s="43"/>
      <c r="I70" s="42"/>
      <c r="J70" s="43"/>
      <c r="K70" s="42"/>
      <c r="L70" s="43"/>
      <c r="M70" s="42"/>
      <c r="N70" s="43"/>
      <c r="O70" s="1"/>
      <c r="P70" s="1"/>
    </row>
    <row r="71" spans="1:16" ht="12.75">
      <c r="A71" s="249"/>
      <c r="B71" s="246" t="s">
        <v>632</v>
      </c>
      <c r="C71" s="45"/>
      <c r="D71" s="46"/>
      <c r="E71" s="47"/>
      <c r="F71" s="253">
        <v>40000</v>
      </c>
      <c r="G71" s="37"/>
      <c r="H71" s="43">
        <v>40000</v>
      </c>
      <c r="I71" s="42"/>
      <c r="J71" s="43"/>
      <c r="K71" s="42"/>
      <c r="L71" s="43"/>
      <c r="M71" s="42"/>
      <c r="N71" s="43"/>
      <c r="O71" s="1"/>
      <c r="P71" s="1"/>
    </row>
    <row r="72" spans="1:16" ht="12.75">
      <c r="A72" s="249"/>
      <c r="B72" s="246" t="s">
        <v>633</v>
      </c>
      <c r="C72" s="45"/>
      <c r="D72" s="46"/>
      <c r="E72" s="47"/>
      <c r="F72" s="253">
        <v>20000</v>
      </c>
      <c r="G72" s="37"/>
      <c r="H72" s="43">
        <v>5000</v>
      </c>
      <c r="I72" s="42"/>
      <c r="J72" s="43">
        <v>5000</v>
      </c>
      <c r="K72" s="42"/>
      <c r="L72" s="43">
        <v>5000</v>
      </c>
      <c r="M72" s="42"/>
      <c r="N72" s="43">
        <v>5000</v>
      </c>
      <c r="O72" s="1"/>
      <c r="P72" s="1"/>
    </row>
    <row r="73" spans="1:16" ht="12.75">
      <c r="A73" s="249"/>
      <c r="B73" s="246" t="s">
        <v>634</v>
      </c>
      <c r="C73" s="45"/>
      <c r="D73" s="46"/>
      <c r="E73" s="47"/>
      <c r="F73" s="253">
        <v>20000</v>
      </c>
      <c r="G73" s="37"/>
      <c r="H73" s="43">
        <v>5000</v>
      </c>
      <c r="I73" s="42"/>
      <c r="J73" s="43">
        <v>5000</v>
      </c>
      <c r="K73" s="42"/>
      <c r="L73" s="43">
        <v>5000</v>
      </c>
      <c r="M73" s="42"/>
      <c r="N73" s="43">
        <v>5000</v>
      </c>
      <c r="O73" s="1"/>
      <c r="P73" s="1"/>
    </row>
    <row r="74" spans="1:16" ht="12.75">
      <c r="A74" s="246"/>
      <c r="B74" s="246" t="s">
        <v>635</v>
      </c>
      <c r="C74" s="45"/>
      <c r="D74" s="46"/>
      <c r="E74" s="47"/>
      <c r="F74" s="253"/>
      <c r="G74" s="37"/>
      <c r="H74" s="43"/>
      <c r="I74" s="42"/>
      <c r="J74" s="43"/>
      <c r="K74" s="42"/>
      <c r="L74" s="43"/>
      <c r="M74" s="42"/>
      <c r="N74" s="43"/>
      <c r="O74" s="1"/>
      <c r="P74" s="1"/>
    </row>
    <row r="75" spans="1:16" ht="12.75">
      <c r="A75" s="246"/>
      <c r="B75" s="246" t="s">
        <v>636</v>
      </c>
      <c r="C75" s="45"/>
      <c r="D75" s="46"/>
      <c r="E75" s="47"/>
      <c r="F75" s="253">
        <v>100000</v>
      </c>
      <c r="G75" s="37"/>
      <c r="H75" s="43"/>
      <c r="I75" s="42"/>
      <c r="J75" s="43">
        <v>50000</v>
      </c>
      <c r="K75" s="42"/>
      <c r="L75" s="43"/>
      <c r="M75" s="42"/>
      <c r="N75" s="43">
        <v>50000</v>
      </c>
      <c r="O75" s="1"/>
      <c r="P75" s="1"/>
    </row>
    <row r="76" spans="1:16" ht="12.75">
      <c r="A76" s="246"/>
      <c r="B76" s="246" t="s">
        <v>637</v>
      </c>
      <c r="C76" s="45"/>
      <c r="D76" s="46"/>
      <c r="E76" s="47"/>
      <c r="F76" s="328"/>
      <c r="G76" s="37"/>
      <c r="H76" s="43"/>
      <c r="I76" s="42"/>
      <c r="J76" s="43"/>
      <c r="K76" s="42"/>
      <c r="L76" s="43"/>
      <c r="M76" s="42"/>
      <c r="N76" s="43"/>
      <c r="O76" s="1"/>
      <c r="P76" s="1"/>
    </row>
    <row r="77" spans="1:16" ht="12.75">
      <c r="A77" s="246"/>
      <c r="B77" s="246" t="s">
        <v>633</v>
      </c>
      <c r="C77" s="45"/>
      <c r="D77" s="46"/>
      <c r="E77" s="47"/>
      <c r="F77" s="328">
        <v>10000</v>
      </c>
      <c r="G77" s="37"/>
      <c r="H77" s="43">
        <v>2500</v>
      </c>
      <c r="I77" s="42"/>
      <c r="J77" s="43">
        <v>2500</v>
      </c>
      <c r="K77" s="43"/>
      <c r="L77" s="43">
        <v>2500</v>
      </c>
      <c r="M77" s="43"/>
      <c r="N77" s="43">
        <v>2500</v>
      </c>
      <c r="O77" s="1"/>
      <c r="P77" s="1"/>
    </row>
    <row r="78" spans="1:16" ht="12.75">
      <c r="A78" s="246"/>
      <c r="B78" s="246" t="s">
        <v>638</v>
      </c>
      <c r="C78" s="45"/>
      <c r="D78" s="46"/>
      <c r="E78" s="47"/>
      <c r="F78" s="328">
        <v>30000</v>
      </c>
      <c r="G78" s="37"/>
      <c r="H78" s="43"/>
      <c r="I78" s="42"/>
      <c r="J78" s="43">
        <v>30000</v>
      </c>
      <c r="K78" s="42"/>
      <c r="L78" s="43"/>
      <c r="M78" s="42"/>
      <c r="N78" s="43"/>
      <c r="O78" s="1"/>
      <c r="P78" s="1"/>
    </row>
    <row r="79" spans="1:16" ht="12.75">
      <c r="A79" s="246"/>
      <c r="B79" s="246" t="s">
        <v>639</v>
      </c>
      <c r="C79" s="52"/>
      <c r="D79" s="46"/>
      <c r="E79" s="47"/>
      <c r="F79" s="253">
        <v>10000</v>
      </c>
      <c r="G79" s="37"/>
      <c r="H79" s="49">
        <v>2500</v>
      </c>
      <c r="I79" s="37"/>
      <c r="J79" s="49">
        <v>2500</v>
      </c>
      <c r="K79" s="49"/>
      <c r="L79" s="49">
        <v>2500</v>
      </c>
      <c r="M79" s="49"/>
      <c r="N79" s="49">
        <v>2500</v>
      </c>
      <c r="O79" s="1"/>
      <c r="P79" s="1"/>
    </row>
    <row r="80" spans="1:16" ht="15">
      <c r="A80" s="72"/>
      <c r="B80" s="87"/>
      <c r="C80" s="52"/>
      <c r="D80" s="46"/>
      <c r="E80" s="47"/>
      <c r="F80" s="77"/>
      <c r="G80" s="37"/>
      <c r="H80" s="49"/>
      <c r="I80" s="37"/>
      <c r="J80" s="49"/>
      <c r="K80" s="37"/>
      <c r="L80" s="49"/>
      <c r="M80" s="37"/>
      <c r="N80" s="49"/>
      <c r="O80" s="1"/>
      <c r="P80" s="1"/>
    </row>
    <row r="81" spans="1:16" ht="12.75">
      <c r="A81" s="78" t="s">
        <v>88</v>
      </c>
      <c r="B81" s="32"/>
      <c r="C81" s="79"/>
      <c r="D81" s="80"/>
      <c r="E81" s="81"/>
      <c r="F81" s="82">
        <f>SUM(F53:F80)</f>
        <v>430000</v>
      </c>
      <c r="G81" s="78"/>
      <c r="H81" s="88">
        <f>SUM(H53:H80)</f>
        <v>94500</v>
      </c>
      <c r="I81" s="78"/>
      <c r="J81" s="88">
        <f>SUM(J53:J80)</f>
        <v>220500</v>
      </c>
      <c r="K81" s="78"/>
      <c r="L81" s="88">
        <f>SUM(L53:L80)</f>
        <v>22500</v>
      </c>
      <c r="M81" s="78"/>
      <c r="N81" s="88">
        <f>SUM(N53:N80)</f>
        <v>92500</v>
      </c>
      <c r="O81" s="66">
        <f>+N81+L81+J81+H81</f>
        <v>430000</v>
      </c>
      <c r="P81" s="66"/>
    </row>
    <row r="82" spans="1:14" ht="12.75">
      <c r="A82" s="11"/>
      <c r="B82" s="53"/>
      <c r="C82" s="54"/>
      <c r="D82" s="55"/>
      <c r="E82" s="56"/>
      <c r="F82" s="57"/>
      <c r="G82" s="57"/>
      <c r="H82" s="53"/>
      <c r="I82" s="53"/>
      <c r="J82" s="53"/>
      <c r="K82" s="53"/>
      <c r="L82" s="53"/>
      <c r="M82" s="53"/>
      <c r="N82" s="64"/>
    </row>
    <row r="83" spans="1:14" ht="12.75">
      <c r="A83" s="58"/>
      <c r="B83" s="57" t="s">
        <v>89</v>
      </c>
      <c r="C83" s="59"/>
      <c r="D83" s="60"/>
      <c r="E83" s="61"/>
      <c r="F83" s="57"/>
      <c r="G83" s="57"/>
      <c r="H83" s="57"/>
      <c r="I83" s="57"/>
      <c r="J83" s="57"/>
      <c r="K83" s="57"/>
      <c r="L83" s="57"/>
      <c r="M83" s="57"/>
      <c r="N83" s="67"/>
    </row>
    <row r="84" spans="1:14" ht="12.75">
      <c r="A84" s="58"/>
      <c r="B84" s="57"/>
      <c r="C84" s="59"/>
      <c r="D84" s="60"/>
      <c r="E84" s="61"/>
      <c r="F84" s="57"/>
      <c r="G84" s="57"/>
      <c r="H84" s="57" t="s">
        <v>90</v>
      </c>
      <c r="I84" s="57"/>
      <c r="J84" s="379" t="s">
        <v>849</v>
      </c>
      <c r="K84" s="379"/>
      <c r="L84" s="379"/>
      <c r="M84" s="57"/>
      <c r="N84" s="67"/>
    </row>
    <row r="85" spans="1:14" ht="12.75">
      <c r="A85" s="58"/>
      <c r="B85" s="57"/>
      <c r="C85" s="59"/>
      <c r="D85" s="60"/>
      <c r="E85" s="61"/>
      <c r="F85" s="57"/>
      <c r="G85" s="57"/>
      <c r="H85" s="57"/>
      <c r="I85" s="57"/>
      <c r="J85" s="380" t="s">
        <v>31</v>
      </c>
      <c r="K85" s="380"/>
      <c r="L85" s="380"/>
      <c r="M85" s="57"/>
      <c r="N85" s="67"/>
    </row>
    <row r="86" spans="1:14" ht="12.75">
      <c r="A86" s="22"/>
      <c r="B86" s="62"/>
      <c r="C86" s="19"/>
      <c r="D86" s="20"/>
      <c r="E86" s="21"/>
      <c r="F86" s="62"/>
      <c r="G86" s="62"/>
      <c r="H86" s="62"/>
      <c r="I86" s="62"/>
      <c r="J86" s="62"/>
      <c r="K86" s="62"/>
      <c r="L86" s="62"/>
      <c r="M86" s="62"/>
      <c r="N86" s="23"/>
    </row>
    <row r="89" spans="1:14" ht="12.75">
      <c r="A89" s="2" t="s">
        <v>44</v>
      </c>
      <c r="B89" s="3"/>
      <c r="C89" s="2"/>
      <c r="M89"/>
      <c r="N89"/>
    </row>
    <row r="90" spans="1:16" ht="12.75">
      <c r="A90" s="381" t="s">
        <v>45</v>
      </c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4"/>
    </row>
    <row r="91" spans="1:16" ht="12.75">
      <c r="A91" s="384" t="s">
        <v>741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4"/>
    </row>
    <row r="92" spans="3:14" ht="12.75">
      <c r="C92" s="6"/>
      <c r="D92" s="7"/>
      <c r="E92" s="8"/>
      <c r="F92" s="9"/>
      <c r="M92"/>
      <c r="N92"/>
    </row>
    <row r="93" spans="1:14" ht="12.75">
      <c r="A93" s="10" t="s">
        <v>47</v>
      </c>
      <c r="B93" s="10"/>
      <c r="C93" s="6"/>
      <c r="D93" s="7"/>
      <c r="E93" s="8"/>
      <c r="M93"/>
      <c r="N93"/>
    </row>
    <row r="94" spans="1:14" ht="12.75">
      <c r="A94" s="11" t="s">
        <v>48</v>
      </c>
      <c r="B94" s="12"/>
      <c r="C94" s="13"/>
      <c r="D94" s="14"/>
      <c r="E94" s="15"/>
      <c r="F94" s="16" t="s">
        <v>199</v>
      </c>
      <c r="G94" s="17"/>
      <c r="H94" s="17"/>
      <c r="I94" s="17"/>
      <c r="J94" s="63"/>
      <c r="K94" s="53" t="s">
        <v>201</v>
      </c>
      <c r="L94" s="53"/>
      <c r="M94" s="53"/>
      <c r="N94" s="64"/>
    </row>
    <row r="95" spans="1:14" ht="12.75">
      <c r="A95" s="18" t="s">
        <v>198</v>
      </c>
      <c r="B95" s="10"/>
      <c r="C95" s="19"/>
      <c r="D95" s="20"/>
      <c r="E95" s="21"/>
      <c r="F95" s="22" t="s">
        <v>51</v>
      </c>
      <c r="G95" s="22" t="s">
        <v>52</v>
      </c>
      <c r="H95" s="23"/>
      <c r="I95" s="16" t="s">
        <v>53</v>
      </c>
      <c r="J95" s="63"/>
      <c r="K95" s="62" t="s">
        <v>54</v>
      </c>
      <c r="L95" s="62"/>
      <c r="M95" s="62"/>
      <c r="N95" s="23"/>
    </row>
    <row r="96" spans="1:14" ht="12.75">
      <c r="A96" s="24"/>
      <c r="B96" s="11"/>
      <c r="C96" s="25"/>
      <c r="D96" s="26"/>
      <c r="E96" s="27"/>
      <c r="F96" s="11"/>
      <c r="G96" s="373" t="s">
        <v>55</v>
      </c>
      <c r="H96" s="376"/>
      <c r="I96" s="376"/>
      <c r="J96" s="376"/>
      <c r="K96" s="376"/>
      <c r="L96" s="376"/>
      <c r="M96" s="376"/>
      <c r="N96" s="374"/>
    </row>
    <row r="97" spans="1:14" ht="12.75">
      <c r="A97" s="28" t="s">
        <v>56</v>
      </c>
      <c r="B97" s="29" t="s">
        <v>57</v>
      </c>
      <c r="C97" s="30" t="s">
        <v>58</v>
      </c>
      <c r="D97" s="377" t="s">
        <v>59</v>
      </c>
      <c r="E97" s="378"/>
      <c r="F97" s="29" t="s">
        <v>4</v>
      </c>
      <c r="G97" s="373" t="s">
        <v>60</v>
      </c>
      <c r="H97" s="374"/>
      <c r="I97" s="373" t="s">
        <v>61</v>
      </c>
      <c r="J97" s="374"/>
      <c r="K97" s="373" t="s">
        <v>62</v>
      </c>
      <c r="L97" s="374"/>
      <c r="M97" s="373" t="s">
        <v>63</v>
      </c>
      <c r="N97" s="374"/>
    </row>
    <row r="98" spans="1:14" ht="12.75">
      <c r="A98" s="68"/>
      <c r="B98" s="58"/>
      <c r="C98" s="69"/>
      <c r="D98" s="70"/>
      <c r="E98" s="71"/>
      <c r="F98" s="58"/>
      <c r="G98" s="36" t="s">
        <v>64</v>
      </c>
      <c r="H98" s="37" t="s">
        <v>65</v>
      </c>
      <c r="I98" s="37" t="s">
        <v>64</v>
      </c>
      <c r="J98" s="37" t="s">
        <v>66</v>
      </c>
      <c r="K98" s="36" t="s">
        <v>64</v>
      </c>
      <c r="L98" s="65" t="s">
        <v>66</v>
      </c>
      <c r="M98" s="36" t="s">
        <v>64</v>
      </c>
      <c r="N98" s="36" t="s">
        <v>65</v>
      </c>
    </row>
    <row r="99" spans="1:18" ht="12.75">
      <c r="A99" s="249" t="s">
        <v>640</v>
      </c>
      <c r="B99" s="246" t="s">
        <v>641</v>
      </c>
      <c r="C99" s="45"/>
      <c r="D99" s="46"/>
      <c r="E99" s="47"/>
      <c r="F99" s="253"/>
      <c r="G99" s="74"/>
      <c r="H99" s="43"/>
      <c r="I99" s="42"/>
      <c r="J99" s="43"/>
      <c r="K99" s="42"/>
      <c r="L99" s="43"/>
      <c r="M99" s="42"/>
      <c r="N99" s="43"/>
      <c r="O99" s="1"/>
      <c r="P99" s="1"/>
      <c r="R99">
        <f>+N99+L99+J99+H99</f>
        <v>0</v>
      </c>
    </row>
    <row r="100" spans="1:18" ht="12.75">
      <c r="A100" s="246"/>
      <c r="B100" s="246" t="s">
        <v>642</v>
      </c>
      <c r="C100" s="45"/>
      <c r="D100" s="46"/>
      <c r="E100" s="47"/>
      <c r="F100" s="253">
        <v>45000</v>
      </c>
      <c r="G100" s="74"/>
      <c r="H100" s="43"/>
      <c r="I100" s="42"/>
      <c r="J100" s="43">
        <v>45000</v>
      </c>
      <c r="K100" s="42"/>
      <c r="L100" s="43"/>
      <c r="M100" s="42"/>
      <c r="N100" s="43"/>
      <c r="O100" s="1"/>
      <c r="P100" s="1"/>
      <c r="R100">
        <f aca="true" t="shared" si="1" ref="R100:R121">+N100+L100+J100+H100</f>
        <v>45000</v>
      </c>
    </row>
    <row r="101" spans="1:18" ht="12.75">
      <c r="A101" s="246"/>
      <c r="B101" s="246" t="s">
        <v>643</v>
      </c>
      <c r="C101" s="45"/>
      <c r="D101" s="46"/>
      <c r="E101" s="47"/>
      <c r="F101" s="253">
        <v>20000</v>
      </c>
      <c r="G101" s="74"/>
      <c r="H101" s="43"/>
      <c r="I101" s="42"/>
      <c r="J101" s="43">
        <v>20000</v>
      </c>
      <c r="K101" s="42"/>
      <c r="L101" s="43"/>
      <c r="M101" s="42"/>
      <c r="N101" s="43"/>
      <c r="O101" s="1"/>
      <c r="P101" s="1"/>
      <c r="R101">
        <f t="shared" si="1"/>
        <v>20000</v>
      </c>
    </row>
    <row r="102" spans="1:18" ht="12.75">
      <c r="A102" s="246"/>
      <c r="B102" s="246" t="s">
        <v>644</v>
      </c>
      <c r="C102" s="45"/>
      <c r="D102" s="46"/>
      <c r="E102" s="47"/>
      <c r="F102" s="253">
        <v>50000</v>
      </c>
      <c r="G102" s="74"/>
      <c r="H102" s="43">
        <v>50000</v>
      </c>
      <c r="I102" s="42"/>
      <c r="J102" s="43"/>
      <c r="K102" s="42"/>
      <c r="L102" s="43"/>
      <c r="M102" s="42"/>
      <c r="N102" s="43"/>
      <c r="O102" s="1"/>
      <c r="P102" s="1"/>
      <c r="R102">
        <f t="shared" si="1"/>
        <v>50000</v>
      </c>
    </row>
    <row r="103" spans="1:18" ht="12.75">
      <c r="A103" s="249" t="s">
        <v>645</v>
      </c>
      <c r="B103" s="246" t="s">
        <v>646</v>
      </c>
      <c r="C103" s="52"/>
      <c r="D103" s="46"/>
      <c r="E103" s="47"/>
      <c r="F103" s="253"/>
      <c r="G103" s="74"/>
      <c r="H103" s="43"/>
      <c r="I103" s="42"/>
      <c r="J103" s="43"/>
      <c r="K103" s="42"/>
      <c r="L103" s="43"/>
      <c r="M103" s="42"/>
      <c r="N103" s="43"/>
      <c r="O103" s="1"/>
      <c r="P103" s="1"/>
      <c r="R103">
        <f t="shared" si="1"/>
        <v>0</v>
      </c>
    </row>
    <row r="104" spans="1:18" ht="12.75">
      <c r="A104" s="246"/>
      <c r="B104" s="246" t="s">
        <v>647</v>
      </c>
      <c r="C104" s="38"/>
      <c r="D104" s="39"/>
      <c r="E104" s="40"/>
      <c r="F104" s="253"/>
      <c r="G104" s="74"/>
      <c r="H104" s="43"/>
      <c r="I104" s="42"/>
      <c r="J104" s="43"/>
      <c r="K104" s="42"/>
      <c r="L104" s="43"/>
      <c r="M104" s="42"/>
      <c r="N104" s="43"/>
      <c r="O104" s="1"/>
      <c r="P104" s="1"/>
      <c r="R104">
        <f t="shared" si="1"/>
        <v>0</v>
      </c>
    </row>
    <row r="105" spans="1:18" ht="12.75">
      <c r="A105" s="246"/>
      <c r="B105" s="250" t="s">
        <v>648</v>
      </c>
      <c r="C105" s="38"/>
      <c r="D105" s="39"/>
      <c r="E105" s="40"/>
      <c r="F105" s="351">
        <v>45000</v>
      </c>
      <c r="G105" s="74"/>
      <c r="H105" s="43">
        <v>45000</v>
      </c>
      <c r="I105" s="42"/>
      <c r="J105" s="43"/>
      <c r="K105" s="42"/>
      <c r="L105" s="43"/>
      <c r="M105" s="42"/>
      <c r="N105" s="43"/>
      <c r="O105" s="1"/>
      <c r="P105" s="1"/>
      <c r="R105">
        <f t="shared" si="1"/>
        <v>45000</v>
      </c>
    </row>
    <row r="106" spans="1:18" ht="12.75">
      <c r="A106" s="246"/>
      <c r="B106" s="250" t="s">
        <v>649</v>
      </c>
      <c r="C106" s="38"/>
      <c r="D106" s="39"/>
      <c r="E106" s="40"/>
      <c r="F106" s="328">
        <v>50000</v>
      </c>
      <c r="G106" s="74"/>
      <c r="H106" s="43">
        <v>50000</v>
      </c>
      <c r="I106" s="42"/>
      <c r="J106" s="43"/>
      <c r="K106" s="42"/>
      <c r="L106" s="43"/>
      <c r="M106" s="42"/>
      <c r="N106" s="43"/>
      <c r="O106" s="1"/>
      <c r="P106" s="1"/>
      <c r="R106">
        <f t="shared" si="1"/>
        <v>50000</v>
      </c>
    </row>
    <row r="107" spans="1:18" ht="12.75">
      <c r="A107" s="246"/>
      <c r="B107" s="250" t="s">
        <v>650</v>
      </c>
      <c r="C107" s="38"/>
      <c r="D107" s="39"/>
      <c r="E107" s="40"/>
      <c r="F107" s="328">
        <v>50000</v>
      </c>
      <c r="G107" s="74"/>
      <c r="H107" s="43"/>
      <c r="I107" s="42"/>
      <c r="J107" s="43">
        <v>50000</v>
      </c>
      <c r="K107" s="42"/>
      <c r="L107" s="43"/>
      <c r="M107" s="42"/>
      <c r="N107" s="43"/>
      <c r="O107" s="1"/>
      <c r="P107" s="1"/>
      <c r="R107">
        <f t="shared" si="1"/>
        <v>50000</v>
      </c>
    </row>
    <row r="108" spans="1:18" ht="12.75">
      <c r="A108" s="249" t="s">
        <v>651</v>
      </c>
      <c r="B108" s="246" t="s">
        <v>652</v>
      </c>
      <c r="C108" s="38"/>
      <c r="D108" s="39"/>
      <c r="E108" s="40"/>
      <c r="F108" s="253"/>
      <c r="G108" s="74"/>
      <c r="H108" s="43"/>
      <c r="I108" s="42"/>
      <c r="J108" s="43"/>
      <c r="K108" s="42"/>
      <c r="L108" s="43"/>
      <c r="M108" s="42"/>
      <c r="N108" s="43"/>
      <c r="O108" s="1"/>
      <c r="P108" s="1"/>
      <c r="R108">
        <f t="shared" si="1"/>
        <v>0</v>
      </c>
    </row>
    <row r="109" spans="1:18" ht="12.75">
      <c r="A109" s="246"/>
      <c r="B109" s="246" t="s">
        <v>653</v>
      </c>
      <c r="C109" s="44"/>
      <c r="D109" s="39"/>
      <c r="E109" s="40"/>
      <c r="F109" s="253"/>
      <c r="G109" s="74"/>
      <c r="H109" s="43"/>
      <c r="I109" s="42"/>
      <c r="J109" s="43"/>
      <c r="K109" s="42"/>
      <c r="L109" s="43"/>
      <c r="M109" s="42"/>
      <c r="N109" s="43"/>
      <c r="O109" s="1"/>
      <c r="P109" s="1"/>
      <c r="R109">
        <f t="shared" si="1"/>
        <v>0</v>
      </c>
    </row>
    <row r="110" spans="1:18" ht="12.75">
      <c r="A110" s="246"/>
      <c r="B110" s="250" t="s">
        <v>654</v>
      </c>
      <c r="C110" s="44"/>
      <c r="D110" s="39"/>
      <c r="E110" s="40"/>
      <c r="F110" s="351">
        <v>50000</v>
      </c>
      <c r="G110" s="31"/>
      <c r="H110" s="43">
        <v>50000</v>
      </c>
      <c r="I110" s="42"/>
      <c r="J110" s="43"/>
      <c r="K110" s="42"/>
      <c r="L110" s="43"/>
      <c r="M110" s="42"/>
      <c r="N110" s="43"/>
      <c r="O110" s="1"/>
      <c r="P110" s="1"/>
      <c r="R110">
        <f t="shared" si="1"/>
        <v>50000</v>
      </c>
    </row>
    <row r="111" spans="1:18" ht="12.75">
      <c r="A111" s="246"/>
      <c r="B111" s="250" t="s">
        <v>655</v>
      </c>
      <c r="C111" s="38"/>
      <c r="D111" s="39"/>
      <c r="E111" s="40"/>
      <c r="F111" s="328">
        <v>100000</v>
      </c>
      <c r="G111" s="31"/>
      <c r="H111" s="43">
        <v>100000</v>
      </c>
      <c r="I111" s="42"/>
      <c r="J111" s="43"/>
      <c r="K111" s="42"/>
      <c r="L111" s="43"/>
      <c r="M111" s="42"/>
      <c r="N111" s="43"/>
      <c r="O111" s="1"/>
      <c r="P111" s="1"/>
      <c r="R111">
        <f t="shared" si="1"/>
        <v>100000</v>
      </c>
    </row>
    <row r="112" spans="1:18" ht="12.75">
      <c r="A112" s="246" t="s">
        <v>656</v>
      </c>
      <c r="B112" s="250" t="s">
        <v>657</v>
      </c>
      <c r="C112" s="38"/>
      <c r="D112" s="39"/>
      <c r="E112" s="40"/>
      <c r="F112" s="328">
        <v>50000</v>
      </c>
      <c r="G112" s="31"/>
      <c r="H112" s="43">
        <v>12500</v>
      </c>
      <c r="I112" s="42"/>
      <c r="J112" s="43">
        <v>12500</v>
      </c>
      <c r="K112" s="43"/>
      <c r="L112" s="43">
        <v>12500</v>
      </c>
      <c r="M112" s="43"/>
      <c r="N112" s="43">
        <v>12500</v>
      </c>
      <c r="O112" s="1"/>
      <c r="P112" s="1"/>
      <c r="R112">
        <f t="shared" si="1"/>
        <v>50000</v>
      </c>
    </row>
    <row r="113" spans="1:18" ht="15">
      <c r="A113" s="72"/>
      <c r="B113" s="73"/>
      <c r="C113" s="38"/>
      <c r="D113" s="39"/>
      <c r="E113" s="40"/>
      <c r="F113" s="77"/>
      <c r="G113" s="31"/>
      <c r="H113" s="43"/>
      <c r="I113" s="42"/>
      <c r="J113" s="43"/>
      <c r="K113" s="42"/>
      <c r="L113" s="43"/>
      <c r="M113" s="42"/>
      <c r="N113" s="43"/>
      <c r="O113" s="1"/>
      <c r="P113" s="1"/>
      <c r="R113">
        <f t="shared" si="1"/>
        <v>0</v>
      </c>
    </row>
    <row r="114" spans="1:18" ht="15">
      <c r="A114" s="72"/>
      <c r="B114" s="73"/>
      <c r="C114" s="45"/>
      <c r="D114" s="46"/>
      <c r="E114" s="47"/>
      <c r="F114" s="77"/>
      <c r="G114" s="31"/>
      <c r="H114" s="43"/>
      <c r="I114" s="42"/>
      <c r="J114" s="43"/>
      <c r="K114" s="42"/>
      <c r="L114" s="43"/>
      <c r="M114" s="42"/>
      <c r="N114" s="43"/>
      <c r="O114" s="1"/>
      <c r="P114" s="1"/>
      <c r="R114">
        <f t="shared" si="1"/>
        <v>0</v>
      </c>
    </row>
    <row r="115" spans="1:18" ht="15">
      <c r="A115" s="72"/>
      <c r="B115" s="73"/>
      <c r="C115" s="45"/>
      <c r="D115" s="46"/>
      <c r="E115" s="47"/>
      <c r="F115" s="77"/>
      <c r="G115" s="31"/>
      <c r="H115" s="43"/>
      <c r="I115" s="42"/>
      <c r="J115" s="43"/>
      <c r="K115" s="42"/>
      <c r="L115" s="43"/>
      <c r="M115" s="42"/>
      <c r="N115" s="43"/>
      <c r="O115" s="1"/>
      <c r="P115" s="1"/>
      <c r="R115">
        <f t="shared" si="1"/>
        <v>0</v>
      </c>
    </row>
    <row r="116" spans="1:18" ht="15">
      <c r="A116" s="72"/>
      <c r="B116" s="73"/>
      <c r="C116" s="45"/>
      <c r="D116" s="46"/>
      <c r="E116" s="47"/>
      <c r="F116" s="77"/>
      <c r="G116" s="31"/>
      <c r="H116" s="49"/>
      <c r="I116" s="37"/>
      <c r="J116" s="49"/>
      <c r="K116" s="37"/>
      <c r="L116" s="49"/>
      <c r="M116" s="37"/>
      <c r="N116" s="49"/>
      <c r="O116" s="1"/>
      <c r="P116" s="1"/>
      <c r="R116">
        <f t="shared" si="1"/>
        <v>0</v>
      </c>
    </row>
    <row r="117" spans="1:18" ht="15">
      <c r="A117" s="72"/>
      <c r="B117" s="87"/>
      <c r="C117" s="45"/>
      <c r="D117" s="46"/>
      <c r="E117" s="47"/>
      <c r="F117" s="89"/>
      <c r="G117" s="31"/>
      <c r="H117" s="49"/>
      <c r="I117" s="37"/>
      <c r="J117" s="49"/>
      <c r="K117" s="37"/>
      <c r="L117" s="49"/>
      <c r="M117" s="37"/>
      <c r="N117" s="49"/>
      <c r="O117" s="1"/>
      <c r="P117" s="1"/>
      <c r="R117">
        <f t="shared" si="1"/>
        <v>0</v>
      </c>
    </row>
    <row r="118" spans="1:18" ht="15">
      <c r="A118" s="72"/>
      <c r="B118" s="73"/>
      <c r="C118" s="52"/>
      <c r="D118" s="46"/>
      <c r="E118" s="47"/>
      <c r="F118" s="77"/>
      <c r="G118" s="31"/>
      <c r="H118" s="49"/>
      <c r="I118" s="37"/>
      <c r="J118" s="49"/>
      <c r="K118" s="37"/>
      <c r="L118" s="49"/>
      <c r="M118" s="37"/>
      <c r="N118" s="49"/>
      <c r="O118" s="1"/>
      <c r="P118" s="1"/>
      <c r="R118">
        <f t="shared" si="1"/>
        <v>0</v>
      </c>
    </row>
    <row r="119" spans="1:18" ht="15">
      <c r="A119" s="72"/>
      <c r="B119" s="73"/>
      <c r="C119" s="52"/>
      <c r="D119" s="46"/>
      <c r="E119" s="47"/>
      <c r="F119" s="77"/>
      <c r="G119" s="31"/>
      <c r="H119" s="49"/>
      <c r="I119" s="37"/>
      <c r="J119" s="49"/>
      <c r="K119" s="37"/>
      <c r="L119" s="49"/>
      <c r="M119" s="37"/>
      <c r="N119" s="49"/>
      <c r="O119" s="1"/>
      <c r="P119" s="1"/>
      <c r="R119">
        <f t="shared" si="1"/>
        <v>0</v>
      </c>
    </row>
    <row r="120" spans="1:18" ht="15">
      <c r="A120" s="291" t="s">
        <v>88</v>
      </c>
      <c r="B120" s="75"/>
      <c r="C120" s="52"/>
      <c r="D120" s="46"/>
      <c r="E120" s="47"/>
      <c r="F120" s="77">
        <f>SUM(F100:F119)</f>
        <v>460000</v>
      </c>
      <c r="G120" s="31"/>
      <c r="H120" s="49">
        <f>SUM(H100:H119)</f>
        <v>307500</v>
      </c>
      <c r="I120" s="37"/>
      <c r="J120" s="49">
        <f>SUM(J100:J119)</f>
        <v>127500</v>
      </c>
      <c r="K120" s="37"/>
      <c r="L120" s="49">
        <f>SUM(L100:L119)</f>
        <v>12500</v>
      </c>
      <c r="M120" s="37"/>
      <c r="N120" s="49">
        <f>SUM(N100:N119)</f>
        <v>12500</v>
      </c>
      <c r="O120" s="1"/>
      <c r="P120" s="1"/>
      <c r="R120">
        <f t="shared" si="1"/>
        <v>460000</v>
      </c>
    </row>
    <row r="121" spans="1:18" ht="12.75">
      <c r="A121" s="78" t="s">
        <v>132</v>
      </c>
      <c r="B121" s="32"/>
      <c r="C121" s="79"/>
      <c r="D121" s="80"/>
      <c r="E121" s="81"/>
      <c r="F121" s="82">
        <f aca="true" t="shared" si="2" ref="F121:N121">+F120+F81+F35</f>
        <v>2433000</v>
      </c>
      <c r="G121" s="82">
        <f t="shared" si="2"/>
        <v>0</v>
      </c>
      <c r="H121" s="82">
        <f t="shared" si="2"/>
        <v>871750</v>
      </c>
      <c r="I121" s="82">
        <f t="shared" si="2"/>
        <v>0</v>
      </c>
      <c r="J121" s="82">
        <f t="shared" si="2"/>
        <v>1030750</v>
      </c>
      <c r="K121" s="82">
        <f t="shared" si="2"/>
        <v>0</v>
      </c>
      <c r="L121" s="82">
        <f t="shared" si="2"/>
        <v>377750</v>
      </c>
      <c r="M121" s="82">
        <f t="shared" si="2"/>
        <v>0</v>
      </c>
      <c r="N121" s="82">
        <f t="shared" si="2"/>
        <v>152750</v>
      </c>
      <c r="O121" s="66"/>
      <c r="P121" s="66">
        <f>+N121+L121+J121+H121</f>
        <v>2433000</v>
      </c>
      <c r="R121">
        <f t="shared" si="1"/>
        <v>2433000</v>
      </c>
    </row>
    <row r="122" spans="1:14" ht="12.75">
      <c r="A122" s="11"/>
      <c r="B122" s="53"/>
      <c r="C122" s="54"/>
      <c r="D122" s="55"/>
      <c r="E122" s="56"/>
      <c r="F122" s="57"/>
      <c r="G122" s="57"/>
      <c r="H122" s="53"/>
      <c r="I122" s="53"/>
      <c r="J122" s="53"/>
      <c r="K122" s="53"/>
      <c r="L122" s="53"/>
      <c r="M122" s="53"/>
      <c r="N122" s="64"/>
    </row>
    <row r="123" spans="1:14" ht="12.75">
      <c r="A123" s="58"/>
      <c r="B123" s="57" t="s">
        <v>89</v>
      </c>
      <c r="C123" s="59"/>
      <c r="D123" s="60"/>
      <c r="E123" s="61"/>
      <c r="F123" s="57"/>
      <c r="G123" s="57"/>
      <c r="H123" s="57"/>
      <c r="I123" s="57"/>
      <c r="J123" s="57"/>
      <c r="K123" s="57"/>
      <c r="L123" s="57"/>
      <c r="M123" s="57"/>
      <c r="N123" s="67"/>
    </row>
    <row r="124" spans="1:14" ht="12.75">
      <c r="A124" s="58"/>
      <c r="B124" s="57"/>
      <c r="C124" s="59"/>
      <c r="D124" s="60"/>
      <c r="E124" s="61"/>
      <c r="F124" s="57"/>
      <c r="G124" s="57"/>
      <c r="H124" s="57" t="s">
        <v>90</v>
      </c>
      <c r="I124" s="57"/>
      <c r="J124" s="379" t="s">
        <v>849</v>
      </c>
      <c r="K124" s="379"/>
      <c r="L124" s="379"/>
      <c r="M124" s="57"/>
      <c r="N124" s="67"/>
    </row>
    <row r="125" spans="1:14" ht="12.75">
      <c r="A125" s="58"/>
      <c r="B125" s="57"/>
      <c r="C125" s="59"/>
      <c r="D125" s="60"/>
      <c r="E125" s="61"/>
      <c r="F125" s="57"/>
      <c r="G125" s="57"/>
      <c r="H125" s="57"/>
      <c r="I125" s="57"/>
      <c r="J125" s="380" t="s">
        <v>31</v>
      </c>
      <c r="K125" s="380"/>
      <c r="L125" s="380"/>
      <c r="M125" s="57"/>
      <c r="N125" s="67"/>
    </row>
    <row r="126" spans="1:14" ht="12.75">
      <c r="A126" s="22"/>
      <c r="B126" s="62"/>
      <c r="C126" s="19"/>
      <c r="D126" s="20"/>
      <c r="E126" s="21"/>
      <c r="F126" s="62"/>
      <c r="G126" s="62"/>
      <c r="H126" s="62"/>
      <c r="I126" s="62"/>
      <c r="J126" s="62"/>
      <c r="K126" s="62"/>
      <c r="L126" s="62"/>
      <c r="M126" s="62"/>
      <c r="N126" s="23"/>
    </row>
  </sheetData>
  <sheetProtection/>
  <mergeCells count="31">
    <mergeCell ref="J125:L125"/>
    <mergeCell ref="J84:L84"/>
    <mergeCell ref="J85:L85"/>
    <mergeCell ref="A90:O90"/>
    <mergeCell ref="A91:O91"/>
    <mergeCell ref="G97:H97"/>
    <mergeCell ref="K97:L97"/>
    <mergeCell ref="M97:N97"/>
    <mergeCell ref="D97:E97"/>
    <mergeCell ref="D51:E51"/>
    <mergeCell ref="G51:H51"/>
    <mergeCell ref="I97:J97"/>
    <mergeCell ref="G50:N50"/>
    <mergeCell ref="J124:L124"/>
    <mergeCell ref="A2:O2"/>
    <mergeCell ref="A3:O3"/>
    <mergeCell ref="G8:N8"/>
    <mergeCell ref="D9:E9"/>
    <mergeCell ref="G9:H9"/>
    <mergeCell ref="M9:N9"/>
    <mergeCell ref="K9:L9"/>
    <mergeCell ref="B11:C11"/>
    <mergeCell ref="K51:L51"/>
    <mergeCell ref="M51:N51"/>
    <mergeCell ref="G96:N96"/>
    <mergeCell ref="I9:J9"/>
    <mergeCell ref="I51:J51"/>
    <mergeCell ref="J38:L38"/>
    <mergeCell ref="J39:L39"/>
    <mergeCell ref="A44:O44"/>
    <mergeCell ref="A45:O45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P39"/>
  <sheetViews>
    <sheetView zoomScale="85" zoomScaleNormal="85" zoomScaleSheetLayoutView="96" zoomScalePageLayoutView="0" workbookViewId="0" topLeftCell="A1">
      <selection activeCell="J37" sqref="J37:L37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1.7109375" style="3" customWidth="1"/>
    <col min="4" max="4" width="7.7109375" style="2" customWidth="1"/>
    <col min="5" max="5" width="6.421875" style="2" customWidth="1"/>
    <col min="6" max="6" width="17.7109375" style="2" customWidth="1"/>
    <col min="7" max="7" width="11.85156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1.85156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+F34</f>
        <v>276020</v>
      </c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202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6" s="1" customFormat="1" ht="15" customHeight="1">
      <c r="A11" s="352" t="s">
        <v>759</v>
      </c>
      <c r="B11" s="352" t="s">
        <v>98</v>
      </c>
      <c r="C11" s="38"/>
      <c r="D11" s="39"/>
      <c r="E11" s="40"/>
      <c r="F11" s="355">
        <v>50000</v>
      </c>
      <c r="G11" s="42"/>
      <c r="H11" s="43">
        <f>+F11/4</f>
        <v>12500</v>
      </c>
      <c r="I11" s="42"/>
      <c r="J11" s="43">
        <v>12500</v>
      </c>
      <c r="K11" s="42"/>
      <c r="L11" s="43">
        <v>12500</v>
      </c>
      <c r="M11" s="42"/>
      <c r="N11" s="43">
        <v>12500</v>
      </c>
      <c r="P11" s="66">
        <f>+N11+L11+J11+H11</f>
        <v>50000</v>
      </c>
    </row>
    <row r="12" spans="1:16" s="1" customFormat="1" ht="15" customHeight="1">
      <c r="A12" s="352" t="s">
        <v>760</v>
      </c>
      <c r="B12" s="353" t="s">
        <v>381</v>
      </c>
      <c r="C12" s="38"/>
      <c r="D12" s="39"/>
      <c r="E12" s="40"/>
      <c r="F12" s="355">
        <v>50000</v>
      </c>
      <c r="G12" s="42"/>
      <c r="H12" s="43">
        <f>+F12/4</f>
        <v>12500</v>
      </c>
      <c r="I12" s="42"/>
      <c r="J12" s="43">
        <v>12500</v>
      </c>
      <c r="K12" s="42"/>
      <c r="L12" s="43">
        <v>12500</v>
      </c>
      <c r="M12" s="42"/>
      <c r="N12" s="43">
        <v>12500</v>
      </c>
      <c r="P12" s="66">
        <f aca="true" t="shared" si="0" ref="P12:P21">+N12+L12+J12+H12</f>
        <v>50000</v>
      </c>
    </row>
    <row r="13" spans="1:16" s="1" customFormat="1" ht="15" customHeight="1">
      <c r="A13" s="352" t="s">
        <v>761</v>
      </c>
      <c r="B13" s="353" t="s">
        <v>68</v>
      </c>
      <c r="C13" s="38"/>
      <c r="D13" s="39"/>
      <c r="E13" s="40"/>
      <c r="F13" s="355">
        <v>7200</v>
      </c>
      <c r="G13" s="42"/>
      <c r="H13" s="43">
        <f>+F13/4</f>
        <v>1800</v>
      </c>
      <c r="I13" s="42"/>
      <c r="J13" s="43">
        <v>1800</v>
      </c>
      <c r="K13" s="42"/>
      <c r="L13" s="43">
        <v>1800</v>
      </c>
      <c r="M13" s="42"/>
      <c r="N13" s="43">
        <v>1800</v>
      </c>
      <c r="P13" s="66">
        <f t="shared" si="0"/>
        <v>7200</v>
      </c>
    </row>
    <row r="14" spans="1:16" s="1" customFormat="1" ht="15" customHeight="1">
      <c r="A14" s="352" t="s">
        <v>762</v>
      </c>
      <c r="B14" s="353" t="s">
        <v>732</v>
      </c>
      <c r="C14" s="38"/>
      <c r="D14" s="39"/>
      <c r="E14" s="40"/>
      <c r="F14" s="355">
        <v>12000</v>
      </c>
      <c r="G14" s="42"/>
      <c r="H14" s="43">
        <v>3000</v>
      </c>
      <c r="I14" s="42"/>
      <c r="J14" s="43">
        <v>3000</v>
      </c>
      <c r="K14" s="42"/>
      <c r="L14" s="43">
        <v>3000</v>
      </c>
      <c r="M14" s="42"/>
      <c r="N14" s="43">
        <v>3000</v>
      </c>
      <c r="P14" s="66">
        <f t="shared" si="0"/>
        <v>12000</v>
      </c>
    </row>
    <row r="15" spans="1:16" s="1" customFormat="1" ht="15" customHeight="1">
      <c r="A15" s="352" t="s">
        <v>763</v>
      </c>
      <c r="B15" s="353" t="s">
        <v>764</v>
      </c>
      <c r="C15" s="44"/>
      <c r="D15" s="39"/>
      <c r="E15" s="40"/>
      <c r="F15" s="355">
        <v>24000</v>
      </c>
      <c r="G15" s="42"/>
      <c r="H15" s="43">
        <v>6000</v>
      </c>
      <c r="I15" s="42"/>
      <c r="J15" s="43">
        <v>6000</v>
      </c>
      <c r="K15" s="43"/>
      <c r="L15" s="43">
        <v>6000</v>
      </c>
      <c r="M15" s="43"/>
      <c r="N15" s="43">
        <v>6000</v>
      </c>
      <c r="P15" s="66">
        <f t="shared" si="0"/>
        <v>24000</v>
      </c>
    </row>
    <row r="16" spans="1:16" s="1" customFormat="1" ht="15" customHeight="1">
      <c r="A16" s="352" t="s">
        <v>765</v>
      </c>
      <c r="B16" s="353" t="s">
        <v>766</v>
      </c>
      <c r="C16" s="44"/>
      <c r="D16" s="39"/>
      <c r="E16" s="40"/>
      <c r="F16" s="355">
        <v>30000</v>
      </c>
      <c r="G16" s="42"/>
      <c r="H16" s="43">
        <v>7500</v>
      </c>
      <c r="I16" s="42"/>
      <c r="J16" s="43">
        <v>7500</v>
      </c>
      <c r="K16" s="43"/>
      <c r="L16" s="43">
        <v>7500</v>
      </c>
      <c r="M16" s="43"/>
      <c r="N16" s="43">
        <v>7500</v>
      </c>
      <c r="P16" s="66">
        <f t="shared" si="0"/>
        <v>30000</v>
      </c>
    </row>
    <row r="17" spans="1:16" s="1" customFormat="1" ht="15" customHeight="1">
      <c r="A17" s="352"/>
      <c r="B17" s="353"/>
      <c r="C17" s="38"/>
      <c r="D17" s="39"/>
      <c r="E17" s="40"/>
      <c r="F17" s="355"/>
      <c r="G17" s="42"/>
      <c r="H17" s="43"/>
      <c r="I17" s="42"/>
      <c r="J17" s="43"/>
      <c r="K17" s="42"/>
      <c r="L17" s="43"/>
      <c r="M17" s="42"/>
      <c r="N17" s="43"/>
      <c r="P17" s="66">
        <f t="shared" si="0"/>
        <v>0</v>
      </c>
    </row>
    <row r="18" spans="1:16" s="1" customFormat="1" ht="15" customHeight="1">
      <c r="A18" s="353" t="s">
        <v>767</v>
      </c>
      <c r="B18" s="353" t="s">
        <v>393</v>
      </c>
      <c r="C18" s="38"/>
      <c r="D18" s="39"/>
      <c r="E18" s="40"/>
      <c r="F18" s="355">
        <v>50000</v>
      </c>
      <c r="G18" s="42"/>
      <c r="H18" s="43">
        <f>+F18/4</f>
        <v>12500</v>
      </c>
      <c r="I18" s="42"/>
      <c r="J18" s="43">
        <v>12500</v>
      </c>
      <c r="K18" s="42"/>
      <c r="L18" s="43">
        <v>12500</v>
      </c>
      <c r="M18" s="43"/>
      <c r="N18" s="43">
        <v>12500</v>
      </c>
      <c r="P18" s="66">
        <f t="shared" si="0"/>
        <v>50000</v>
      </c>
    </row>
    <row r="19" spans="1:16" s="1" customFormat="1" ht="15" customHeight="1">
      <c r="A19" s="353"/>
      <c r="B19" s="353"/>
      <c r="C19" s="45"/>
      <c r="D19" s="46"/>
      <c r="E19" s="47"/>
      <c r="F19" s="355"/>
      <c r="G19" s="37"/>
      <c r="H19" s="49"/>
      <c r="I19" s="37"/>
      <c r="J19" s="49"/>
      <c r="K19" s="37"/>
      <c r="L19" s="49"/>
      <c r="M19" s="37"/>
      <c r="N19" s="49"/>
      <c r="P19" s="66">
        <f t="shared" si="0"/>
        <v>0</v>
      </c>
    </row>
    <row r="20" spans="1:16" s="1" customFormat="1" ht="15" customHeight="1">
      <c r="A20" s="353" t="s">
        <v>767</v>
      </c>
      <c r="B20" s="354" t="s">
        <v>393</v>
      </c>
      <c r="C20" s="45"/>
      <c r="D20" s="46"/>
      <c r="E20" s="47"/>
      <c r="F20" s="355">
        <v>52820</v>
      </c>
      <c r="G20" s="37"/>
      <c r="H20" s="198">
        <f>+F20/4</f>
        <v>13205</v>
      </c>
      <c r="I20" s="199"/>
      <c r="J20" s="198">
        <v>13205</v>
      </c>
      <c r="K20" s="199"/>
      <c r="L20" s="198">
        <v>13205</v>
      </c>
      <c r="M20" s="198"/>
      <c r="N20" s="198">
        <v>13205</v>
      </c>
      <c r="P20" s="66">
        <f t="shared" si="0"/>
        <v>52820</v>
      </c>
    </row>
    <row r="21" spans="1:16" s="1" customFormat="1" ht="15" customHeight="1">
      <c r="A21" s="295"/>
      <c r="B21" s="295"/>
      <c r="C21" s="45"/>
      <c r="D21" s="46"/>
      <c r="E21" s="47"/>
      <c r="F21" s="48"/>
      <c r="G21" s="37"/>
      <c r="H21" s="49"/>
      <c r="I21" s="37"/>
      <c r="J21" s="49"/>
      <c r="K21" s="37"/>
      <c r="L21" s="49"/>
      <c r="M21" s="37"/>
      <c r="N21" s="49"/>
      <c r="P21" s="66">
        <f t="shared" si="0"/>
        <v>0</v>
      </c>
    </row>
    <row r="22" spans="1:16" s="1" customFormat="1" ht="15" customHeight="1">
      <c r="A22" s="295"/>
      <c r="B22" s="295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  <c r="P22" s="66"/>
    </row>
    <row r="23" spans="1:16" s="1" customFormat="1" ht="15" customHeight="1">
      <c r="A23" s="295"/>
      <c r="B23" s="295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  <c r="P23" s="66"/>
    </row>
    <row r="24" spans="1:14" s="1" customFormat="1" ht="15" customHeight="1">
      <c r="A24" s="295"/>
      <c r="B24" s="295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</row>
    <row r="25" spans="1:14" s="1" customFormat="1" ht="15" customHeight="1">
      <c r="A25" s="295"/>
      <c r="B25" s="295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</row>
    <row r="26" spans="1:14" s="1" customFormat="1" ht="15" customHeight="1">
      <c r="A26" s="396"/>
      <c r="B26" s="396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96"/>
      <c r="B27" s="396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0"/>
      <c r="C28" s="45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0"/>
      <c r="C29" s="45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4" s="1" customFormat="1" ht="15" customHeight="1">
      <c r="A30" s="37"/>
      <c r="B30" s="50"/>
      <c r="C30" s="45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</row>
    <row r="31" spans="1:14" s="1" customFormat="1" ht="15" customHeight="1">
      <c r="A31" s="37"/>
      <c r="B31" s="51"/>
      <c r="C31" s="52"/>
      <c r="D31" s="46"/>
      <c r="E31" s="47"/>
      <c r="F31" s="48"/>
      <c r="G31" s="37"/>
      <c r="H31" s="49"/>
      <c r="I31" s="37"/>
      <c r="J31" s="49"/>
      <c r="K31" s="37"/>
      <c r="L31" s="49"/>
      <c r="M31" s="37"/>
      <c r="N31" s="49"/>
    </row>
    <row r="32" spans="1:14" s="1" customFormat="1" ht="15" customHeight="1">
      <c r="A32" s="37"/>
      <c r="B32" s="51"/>
      <c r="C32" s="52"/>
      <c r="D32" s="46"/>
      <c r="E32" s="47"/>
      <c r="F32" s="48"/>
      <c r="G32" s="37"/>
      <c r="H32" s="49"/>
      <c r="I32" s="37"/>
      <c r="J32" s="49"/>
      <c r="K32" s="37"/>
      <c r="L32" s="49"/>
      <c r="M32" s="37"/>
      <c r="N32" s="49"/>
    </row>
    <row r="33" spans="1:14" s="1" customFormat="1" ht="15" customHeight="1">
      <c r="A33" s="37"/>
      <c r="B33" s="51"/>
      <c r="C33" s="52"/>
      <c r="D33" s="46"/>
      <c r="E33" s="47"/>
      <c r="F33" s="48"/>
      <c r="G33" s="37"/>
      <c r="H33" s="49"/>
      <c r="I33" s="37"/>
      <c r="J33" s="49"/>
      <c r="K33" s="37"/>
      <c r="L33" s="49"/>
      <c r="M33" s="37"/>
      <c r="N33" s="49"/>
    </row>
    <row r="34" spans="1:16" s="1" customFormat="1" ht="15" customHeight="1">
      <c r="A34" s="37" t="s">
        <v>132</v>
      </c>
      <c r="B34" s="51"/>
      <c r="C34" s="52"/>
      <c r="D34" s="46"/>
      <c r="E34" s="47"/>
      <c r="F34" s="48">
        <f>SUM(F11:F33)</f>
        <v>276020</v>
      </c>
      <c r="G34" s="37"/>
      <c r="H34" s="49">
        <f>SUM(H11:H33)</f>
        <v>69005</v>
      </c>
      <c r="I34" s="37"/>
      <c r="J34" s="49">
        <f>SUM(J11:J33)</f>
        <v>69005</v>
      </c>
      <c r="K34" s="37"/>
      <c r="L34" s="49">
        <f>SUM(L11:L33)</f>
        <v>69005</v>
      </c>
      <c r="M34" s="37"/>
      <c r="N34" s="49">
        <f>SUM(N11:N33)</f>
        <v>69005</v>
      </c>
      <c r="P34" s="66">
        <f>+N34+L34+J34+H34</f>
        <v>276020</v>
      </c>
    </row>
    <row r="35" spans="1:14" ht="12.75">
      <c r="A35" s="11"/>
      <c r="B35" s="53"/>
      <c r="C35" s="54"/>
      <c r="D35" s="55"/>
      <c r="E35" s="56"/>
      <c r="F35" s="57"/>
      <c r="G35" s="57"/>
      <c r="H35" s="53"/>
      <c r="I35" s="53"/>
      <c r="J35" s="53"/>
      <c r="K35" s="53"/>
      <c r="L35" s="53"/>
      <c r="M35" s="53"/>
      <c r="N35" s="64"/>
    </row>
    <row r="36" spans="1:14" ht="12.75">
      <c r="A36" s="58"/>
      <c r="B36" s="57" t="s">
        <v>89</v>
      </c>
      <c r="C36" s="59"/>
      <c r="D36" s="60"/>
      <c r="E36" s="61"/>
      <c r="F36" s="57"/>
      <c r="G36" s="57"/>
      <c r="H36" s="57"/>
      <c r="I36" s="57"/>
      <c r="J36" s="57"/>
      <c r="K36" s="57"/>
      <c r="L36" s="57"/>
      <c r="M36" s="57"/>
      <c r="N36" s="67"/>
    </row>
    <row r="37" spans="1:14" ht="12.75">
      <c r="A37" s="58"/>
      <c r="B37" s="57"/>
      <c r="C37" s="59"/>
      <c r="D37" s="60"/>
      <c r="E37" s="61"/>
      <c r="F37" s="57"/>
      <c r="G37" s="57"/>
      <c r="H37" s="57" t="s">
        <v>90</v>
      </c>
      <c r="I37" s="57"/>
      <c r="J37" s="379" t="s">
        <v>850</v>
      </c>
      <c r="K37" s="379"/>
      <c r="L37" s="379"/>
      <c r="M37" s="57"/>
      <c r="N37" s="67"/>
    </row>
    <row r="38" spans="1:14" ht="12.75">
      <c r="A38" s="58"/>
      <c r="B38" s="57"/>
      <c r="C38" s="59"/>
      <c r="D38" s="60"/>
      <c r="E38" s="61"/>
      <c r="F38" s="57"/>
      <c r="G38" s="57"/>
      <c r="H38" s="57"/>
      <c r="I38" s="57"/>
      <c r="J38" s="380" t="s">
        <v>203</v>
      </c>
      <c r="K38" s="380"/>
      <c r="L38" s="380"/>
      <c r="M38" s="57"/>
      <c r="N38" s="67"/>
    </row>
    <row r="39" spans="1:14" ht="12.75">
      <c r="A39" s="22"/>
      <c r="B39" s="62"/>
      <c r="C39" s="19"/>
      <c r="D39" s="20"/>
      <c r="E39" s="21"/>
      <c r="F39" s="62"/>
      <c r="G39" s="62"/>
      <c r="H39" s="62"/>
      <c r="I39" s="62"/>
      <c r="J39" s="62"/>
      <c r="K39" s="62"/>
      <c r="L39" s="62"/>
      <c r="M39" s="62"/>
      <c r="N39" s="23"/>
    </row>
  </sheetData>
  <sheetProtection/>
  <mergeCells count="12">
    <mergeCell ref="J37:L37"/>
    <mergeCell ref="J38:L38"/>
    <mergeCell ref="A26:A27"/>
    <mergeCell ref="B26:B27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P36"/>
  <sheetViews>
    <sheetView zoomScale="85" zoomScaleNormal="85" zoomScaleSheetLayoutView="96" zoomScalePageLayoutView="0" workbookViewId="0" topLeftCell="A1">
      <selection activeCell="J34" sqref="J34:L34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0.710937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1.85156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675</v>
      </c>
      <c r="G6" s="17"/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204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6" s="1" customFormat="1" ht="15" customHeight="1">
      <c r="A11" s="292" t="s">
        <v>658</v>
      </c>
      <c r="B11" s="292" t="s">
        <v>98</v>
      </c>
      <c r="C11" s="38"/>
      <c r="D11" s="39"/>
      <c r="E11" s="40"/>
      <c r="F11" s="293">
        <v>20000</v>
      </c>
      <c r="G11" s="42"/>
      <c r="H11" s="43">
        <v>13000</v>
      </c>
      <c r="I11" s="42"/>
      <c r="J11" s="43">
        <v>3000</v>
      </c>
      <c r="K11" s="42"/>
      <c r="L11" s="43">
        <v>4000</v>
      </c>
      <c r="M11" s="42"/>
      <c r="N11" s="43"/>
      <c r="P11" s="66"/>
    </row>
    <row r="12" spans="1:16" s="1" customFormat="1" ht="15" customHeight="1">
      <c r="A12" s="75" t="s">
        <v>659</v>
      </c>
      <c r="B12" s="75" t="s">
        <v>381</v>
      </c>
      <c r="C12" s="44"/>
      <c r="D12" s="39"/>
      <c r="E12" s="40"/>
      <c r="F12" s="294">
        <v>4000</v>
      </c>
      <c r="G12" s="42"/>
      <c r="H12" s="43"/>
      <c r="I12" s="42"/>
      <c r="J12" s="43"/>
      <c r="K12" s="42"/>
      <c r="L12" s="43"/>
      <c r="M12" s="42"/>
      <c r="N12" s="43">
        <v>4000</v>
      </c>
      <c r="P12" s="66"/>
    </row>
    <row r="13" spans="1:16" s="1" customFormat="1" ht="15" customHeight="1">
      <c r="A13" s="75" t="s">
        <v>660</v>
      </c>
      <c r="B13" s="75" t="s">
        <v>661</v>
      </c>
      <c r="C13" s="44"/>
      <c r="D13" s="39"/>
      <c r="E13" s="40"/>
      <c r="F13" s="294">
        <v>5000</v>
      </c>
      <c r="G13" s="42"/>
      <c r="H13" s="43"/>
      <c r="I13" s="42"/>
      <c r="J13" s="43"/>
      <c r="K13" s="42"/>
      <c r="L13" s="43">
        <v>5000</v>
      </c>
      <c r="M13" s="42"/>
      <c r="N13" s="43"/>
      <c r="P13" s="66"/>
    </row>
    <row r="14" spans="1:16" s="1" customFormat="1" ht="15" customHeight="1">
      <c r="A14" s="75" t="s">
        <v>662</v>
      </c>
      <c r="B14" s="75" t="s">
        <v>663</v>
      </c>
      <c r="C14" s="38"/>
      <c r="D14" s="39"/>
      <c r="E14" s="40"/>
      <c r="F14" s="238">
        <v>14000</v>
      </c>
      <c r="G14" s="42"/>
      <c r="H14" s="43">
        <v>3500</v>
      </c>
      <c r="I14" s="42"/>
      <c r="J14" s="43">
        <v>3500</v>
      </c>
      <c r="K14" s="42"/>
      <c r="L14" s="43">
        <v>3500</v>
      </c>
      <c r="M14" s="42"/>
      <c r="N14" s="43">
        <v>3500</v>
      </c>
      <c r="P14" s="66"/>
    </row>
    <row r="15" spans="1:16" s="1" customFormat="1" ht="15" customHeight="1">
      <c r="A15" s="75" t="s">
        <v>664</v>
      </c>
      <c r="B15" s="75" t="s">
        <v>665</v>
      </c>
      <c r="C15" s="38"/>
      <c r="D15" s="39"/>
      <c r="E15" s="40"/>
      <c r="F15" s="238">
        <v>24000</v>
      </c>
      <c r="G15" s="42"/>
      <c r="H15" s="43">
        <v>6000</v>
      </c>
      <c r="I15" s="42"/>
      <c r="J15" s="43">
        <v>6000</v>
      </c>
      <c r="K15" s="43"/>
      <c r="L15" s="43">
        <v>6000</v>
      </c>
      <c r="M15" s="43"/>
      <c r="N15" s="43">
        <v>6000</v>
      </c>
      <c r="P15" s="66"/>
    </row>
    <row r="16" spans="1:16" s="1" customFormat="1" ht="15" customHeight="1">
      <c r="A16" s="75" t="s">
        <v>666</v>
      </c>
      <c r="B16" s="75" t="s">
        <v>667</v>
      </c>
      <c r="C16" s="38"/>
      <c r="D16" s="39"/>
      <c r="E16" s="40"/>
      <c r="F16" s="238">
        <v>12000</v>
      </c>
      <c r="G16" s="42"/>
      <c r="H16" s="43">
        <v>3000</v>
      </c>
      <c r="I16" s="42"/>
      <c r="J16" s="43">
        <v>3000</v>
      </c>
      <c r="K16" s="43"/>
      <c r="L16" s="43">
        <v>3000</v>
      </c>
      <c r="M16" s="43"/>
      <c r="N16" s="43">
        <v>3000</v>
      </c>
      <c r="P16" s="66"/>
    </row>
    <row r="17" spans="1:16" s="1" customFormat="1" ht="15" customHeight="1">
      <c r="A17" s="75" t="s">
        <v>668</v>
      </c>
      <c r="B17" s="75" t="s">
        <v>670</v>
      </c>
      <c r="C17" s="44"/>
      <c r="D17" s="39"/>
      <c r="E17" s="40"/>
      <c r="F17" s="294">
        <v>60000</v>
      </c>
      <c r="G17" s="42"/>
      <c r="H17" s="43">
        <v>15000</v>
      </c>
      <c r="I17" s="42"/>
      <c r="J17" s="43">
        <v>15000</v>
      </c>
      <c r="K17" s="43"/>
      <c r="L17" s="43">
        <v>15000</v>
      </c>
      <c r="M17" s="43"/>
      <c r="N17" s="43">
        <v>15000</v>
      </c>
      <c r="P17" s="66"/>
    </row>
    <row r="18" spans="1:16" s="1" customFormat="1" ht="27" customHeight="1">
      <c r="A18" s="408" t="s">
        <v>671</v>
      </c>
      <c r="B18" s="408"/>
      <c r="C18" s="38"/>
      <c r="D18" s="39"/>
      <c r="E18" s="40"/>
      <c r="F18" s="294"/>
      <c r="G18" s="42"/>
      <c r="H18" s="43"/>
      <c r="I18" s="42"/>
      <c r="J18" s="43"/>
      <c r="K18" s="42"/>
      <c r="L18" s="43"/>
      <c r="M18" s="42"/>
      <c r="N18" s="43"/>
      <c r="P18" s="66"/>
    </row>
    <row r="19" spans="1:16" s="1" customFormat="1" ht="15" customHeight="1">
      <c r="A19" s="295"/>
      <c r="B19" s="75" t="s">
        <v>672</v>
      </c>
      <c r="C19" s="38"/>
      <c r="D19" s="39"/>
      <c r="E19" s="40"/>
      <c r="F19" s="294" t="s">
        <v>669</v>
      </c>
      <c r="G19" s="42"/>
      <c r="H19" s="43"/>
      <c r="I19" s="42"/>
      <c r="J19" s="43"/>
      <c r="K19" s="42"/>
      <c r="L19" s="43"/>
      <c r="M19" s="42"/>
      <c r="N19" s="43"/>
      <c r="P19" s="66"/>
    </row>
    <row r="20" spans="1:16" s="1" customFormat="1" ht="15" customHeight="1">
      <c r="A20" s="295"/>
      <c r="B20" s="75" t="s">
        <v>673</v>
      </c>
      <c r="C20" s="45"/>
      <c r="D20" s="46"/>
      <c r="E20" s="47"/>
      <c r="F20" s="294">
        <v>20000</v>
      </c>
      <c r="G20" s="37"/>
      <c r="H20" s="198">
        <v>5000</v>
      </c>
      <c r="I20" s="37"/>
      <c r="J20" s="198">
        <v>5000</v>
      </c>
      <c r="K20" s="198"/>
      <c r="L20" s="198">
        <v>5000</v>
      </c>
      <c r="M20" s="198"/>
      <c r="N20" s="198">
        <v>5000</v>
      </c>
      <c r="P20" s="66"/>
    </row>
    <row r="21" spans="1:16" s="1" customFormat="1" ht="15" customHeight="1">
      <c r="A21" s="295"/>
      <c r="B21" s="75" t="s">
        <v>674</v>
      </c>
      <c r="C21" s="45"/>
      <c r="D21" s="46"/>
      <c r="E21" s="47"/>
      <c r="F21" s="294">
        <v>40000</v>
      </c>
      <c r="G21" s="37"/>
      <c r="H21" s="198">
        <v>10000</v>
      </c>
      <c r="I21" s="37"/>
      <c r="J21" s="198">
        <v>10000</v>
      </c>
      <c r="K21" s="198"/>
      <c r="L21" s="198">
        <v>10000</v>
      </c>
      <c r="M21" s="198"/>
      <c r="N21" s="198">
        <v>10000</v>
      </c>
      <c r="P21" s="66"/>
    </row>
    <row r="22" spans="1:16" s="1" customFormat="1" ht="15" customHeight="1">
      <c r="A22" s="295"/>
      <c r="B22" s="295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  <c r="P22" s="66"/>
    </row>
    <row r="23" spans="1:16" s="1" customFormat="1" ht="15" customHeight="1">
      <c r="A23" s="295"/>
      <c r="B23" s="295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  <c r="P23" s="66"/>
    </row>
    <row r="24" spans="1:14" s="1" customFormat="1" ht="15" customHeight="1">
      <c r="A24" s="295"/>
      <c r="B24" s="295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</row>
    <row r="25" spans="1:14" s="1" customFormat="1" ht="15" customHeight="1">
      <c r="A25" s="37"/>
      <c r="B25" s="50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</row>
    <row r="26" spans="1:14" s="1" customFormat="1" ht="15" customHeight="1">
      <c r="A26" s="37"/>
      <c r="B26" s="50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7"/>
      <c r="B27" s="50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1"/>
      <c r="C28" s="52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1"/>
      <c r="C29" s="52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4" s="1" customFormat="1" ht="15" customHeight="1">
      <c r="A30" s="37"/>
      <c r="B30" s="51"/>
      <c r="C30" s="52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</row>
    <row r="31" spans="1:16" s="1" customFormat="1" ht="15" customHeight="1">
      <c r="A31" s="37" t="s">
        <v>132</v>
      </c>
      <c r="B31" s="51"/>
      <c r="C31" s="52"/>
      <c r="D31" s="46"/>
      <c r="E31" s="47"/>
      <c r="F31" s="48">
        <f>SUM(F11:F30)</f>
        <v>199000</v>
      </c>
      <c r="G31" s="37"/>
      <c r="H31" s="49">
        <f>SUM(H11:H30)</f>
        <v>55500</v>
      </c>
      <c r="I31" s="37"/>
      <c r="J31" s="49">
        <f>SUM(J11:J30)</f>
        <v>45500</v>
      </c>
      <c r="K31" s="37"/>
      <c r="L31" s="49">
        <f>SUM(L11:L30)</f>
        <v>51500</v>
      </c>
      <c r="M31" s="37"/>
      <c r="N31" s="49">
        <f>SUM(N11:N30)</f>
        <v>46500</v>
      </c>
      <c r="P31" s="66">
        <f>+N31+L31+J31+H31</f>
        <v>199000</v>
      </c>
    </row>
    <row r="32" spans="1:14" ht="12.75">
      <c r="A32" s="11"/>
      <c r="B32" s="53"/>
      <c r="C32" s="54"/>
      <c r="D32" s="55"/>
      <c r="E32" s="56"/>
      <c r="F32" s="57"/>
      <c r="G32" s="57"/>
      <c r="H32" s="53"/>
      <c r="I32" s="53"/>
      <c r="J32" s="53"/>
      <c r="K32" s="53"/>
      <c r="L32" s="53"/>
      <c r="M32" s="53"/>
      <c r="N32" s="64"/>
    </row>
    <row r="33" spans="1:14" ht="12.75">
      <c r="A33" s="58"/>
      <c r="B33" s="57" t="s">
        <v>89</v>
      </c>
      <c r="C33" s="59"/>
      <c r="D33" s="60"/>
      <c r="E33" s="61"/>
      <c r="F33" s="57"/>
      <c r="G33" s="57"/>
      <c r="H33" s="57"/>
      <c r="I33" s="57"/>
      <c r="J33" s="57"/>
      <c r="K33" s="57"/>
      <c r="L33" s="57"/>
      <c r="M33" s="57"/>
      <c r="N33" s="67"/>
    </row>
    <row r="34" spans="1:14" ht="12.75">
      <c r="A34" s="58"/>
      <c r="B34" s="57"/>
      <c r="C34" s="59"/>
      <c r="D34" s="60"/>
      <c r="E34" s="61"/>
      <c r="F34" s="57"/>
      <c r="G34" s="57"/>
      <c r="H34" s="57" t="s">
        <v>90</v>
      </c>
      <c r="I34" s="57"/>
      <c r="J34" s="379" t="s">
        <v>851</v>
      </c>
      <c r="K34" s="379"/>
      <c r="L34" s="379"/>
      <c r="M34" s="57"/>
      <c r="N34" s="67"/>
    </row>
    <row r="35" spans="1:14" ht="12.75">
      <c r="A35" s="58"/>
      <c r="B35" s="57"/>
      <c r="C35" s="59"/>
      <c r="D35" s="60"/>
      <c r="E35" s="61"/>
      <c r="F35" s="57"/>
      <c r="G35" s="57"/>
      <c r="H35" s="57"/>
      <c r="I35" s="57"/>
      <c r="J35" s="380" t="s">
        <v>205</v>
      </c>
      <c r="K35" s="380"/>
      <c r="L35" s="380"/>
      <c r="M35" s="57"/>
      <c r="N35" s="67"/>
    </row>
    <row r="36" spans="1:14" ht="12.75">
      <c r="A36" s="22"/>
      <c r="B36" s="62"/>
      <c r="C36" s="19"/>
      <c r="D36" s="20"/>
      <c r="E36" s="21"/>
      <c r="F36" s="62"/>
      <c r="G36" s="62"/>
      <c r="H36" s="62"/>
      <c r="I36" s="62"/>
      <c r="J36" s="62"/>
      <c r="K36" s="62"/>
      <c r="L36" s="62"/>
      <c r="M36" s="62"/>
      <c r="N36" s="23"/>
    </row>
  </sheetData>
  <sheetProtection/>
  <mergeCells count="11">
    <mergeCell ref="I9:J9"/>
    <mergeCell ref="K9:L9"/>
    <mergeCell ref="M9:N9"/>
    <mergeCell ref="A18:B18"/>
    <mergeCell ref="J34:L34"/>
    <mergeCell ref="J35:L35"/>
    <mergeCell ref="A2:O2"/>
    <mergeCell ref="A3:O3"/>
    <mergeCell ref="G8:N8"/>
    <mergeCell ref="D9:E9"/>
    <mergeCell ref="G9:H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P38"/>
  <sheetViews>
    <sheetView zoomScale="85" zoomScaleNormal="85" zoomScaleSheetLayoutView="96" zoomScalePageLayoutView="0" workbookViewId="0" topLeftCell="A1">
      <selection activeCell="J36" sqref="J36:L36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0.00390625" style="3" customWidth="1"/>
    <col min="4" max="4" width="7.7109375" style="2" customWidth="1"/>
    <col min="5" max="5" width="6.421875" style="2" customWidth="1"/>
    <col min="6" max="6" width="19.421875" style="2" customWidth="1"/>
    <col min="7" max="7" width="13.281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1.85156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75" t="s">
        <v>46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199</v>
      </c>
      <c r="G6" s="182">
        <f>+F33</f>
        <v>271000</v>
      </c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206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6" s="1" customFormat="1" ht="15" customHeight="1">
      <c r="A11" s="245" t="s">
        <v>726</v>
      </c>
      <c r="B11" s="246" t="s">
        <v>98</v>
      </c>
      <c r="C11" s="38"/>
      <c r="D11" s="39"/>
      <c r="E11" s="40"/>
      <c r="F11" s="253">
        <v>75000</v>
      </c>
      <c r="G11" s="42"/>
      <c r="H11" s="309">
        <v>18750</v>
      </c>
      <c r="I11" s="309"/>
      <c r="J11" s="309">
        <v>18750</v>
      </c>
      <c r="K11" s="309"/>
      <c r="L11" s="309">
        <v>18750</v>
      </c>
      <c r="M11" s="309"/>
      <c r="N11" s="309">
        <v>18750</v>
      </c>
      <c r="P11" s="66"/>
    </row>
    <row r="12" spans="1:16" s="1" customFormat="1" ht="15" customHeight="1">
      <c r="A12" s="245" t="s">
        <v>727</v>
      </c>
      <c r="B12" s="246" t="s">
        <v>381</v>
      </c>
      <c r="C12" s="44"/>
      <c r="D12" s="39"/>
      <c r="E12" s="40"/>
      <c r="F12" s="253">
        <v>6000</v>
      </c>
      <c r="G12" s="42"/>
      <c r="H12" s="43">
        <v>1500</v>
      </c>
      <c r="I12" s="42"/>
      <c r="J12" s="43">
        <v>1500</v>
      </c>
      <c r="K12" s="42"/>
      <c r="L12" s="43">
        <v>1500</v>
      </c>
      <c r="M12" s="42"/>
      <c r="N12" s="43">
        <v>1500</v>
      </c>
      <c r="P12" s="66"/>
    </row>
    <row r="13" spans="1:16" s="1" customFormat="1" ht="15" customHeight="1">
      <c r="A13" s="245" t="s">
        <v>728</v>
      </c>
      <c r="B13" s="246" t="s">
        <v>68</v>
      </c>
      <c r="C13" s="44"/>
      <c r="D13" s="39"/>
      <c r="E13" s="40"/>
      <c r="F13" s="253">
        <v>15000</v>
      </c>
      <c r="G13" s="42"/>
      <c r="H13" s="43">
        <f>+F13/4</f>
        <v>3750</v>
      </c>
      <c r="I13" s="42"/>
      <c r="J13" s="43">
        <v>3750</v>
      </c>
      <c r="K13" s="42"/>
      <c r="L13" s="43">
        <v>3750</v>
      </c>
      <c r="M13" s="42"/>
      <c r="N13" s="43">
        <v>3750</v>
      </c>
      <c r="P13" s="66"/>
    </row>
    <row r="14" spans="1:16" s="1" customFormat="1" ht="15" customHeight="1">
      <c r="A14" s="245" t="s">
        <v>727</v>
      </c>
      <c r="B14" s="246" t="s">
        <v>729</v>
      </c>
      <c r="C14" s="44"/>
      <c r="D14" s="39"/>
      <c r="E14" s="40"/>
      <c r="F14" s="253"/>
      <c r="G14" s="42"/>
      <c r="H14" s="43"/>
      <c r="I14" s="42"/>
      <c r="J14" s="43"/>
      <c r="K14" s="42"/>
      <c r="L14" s="43"/>
      <c r="M14" s="42"/>
      <c r="N14" s="43"/>
      <c r="P14" s="66"/>
    </row>
    <row r="15" spans="1:16" s="1" customFormat="1" ht="15" customHeight="1">
      <c r="A15" s="245"/>
      <c r="B15" s="246" t="s">
        <v>730</v>
      </c>
      <c r="C15" s="38"/>
      <c r="D15" s="39"/>
      <c r="E15" s="40"/>
      <c r="F15" s="253">
        <v>9000</v>
      </c>
      <c r="G15" s="42"/>
      <c r="H15" s="43">
        <f>+F15/4</f>
        <v>2250</v>
      </c>
      <c r="I15" s="42"/>
      <c r="J15" s="43">
        <v>2250</v>
      </c>
      <c r="K15" s="42"/>
      <c r="L15" s="43">
        <v>2250</v>
      </c>
      <c r="M15" s="42"/>
      <c r="N15" s="43">
        <v>2250</v>
      </c>
      <c r="P15" s="66"/>
    </row>
    <row r="16" spans="1:16" s="1" customFormat="1" ht="15" customHeight="1">
      <c r="A16" s="245" t="s">
        <v>731</v>
      </c>
      <c r="B16" s="246" t="s">
        <v>732</v>
      </c>
      <c r="C16" s="38"/>
      <c r="D16" s="39"/>
      <c r="E16" s="40"/>
      <c r="F16" s="253">
        <v>20000</v>
      </c>
      <c r="G16" s="42"/>
      <c r="H16" s="43">
        <v>5000</v>
      </c>
      <c r="I16" s="42"/>
      <c r="J16" s="43">
        <v>5000</v>
      </c>
      <c r="K16" s="43"/>
      <c r="L16" s="43">
        <v>5000</v>
      </c>
      <c r="M16" s="43"/>
      <c r="N16" s="43">
        <v>5000</v>
      </c>
      <c r="P16" s="66"/>
    </row>
    <row r="17" spans="1:16" s="1" customFormat="1" ht="15" customHeight="1">
      <c r="A17" s="245" t="s">
        <v>733</v>
      </c>
      <c r="B17" s="246" t="s">
        <v>734</v>
      </c>
      <c r="C17" s="38"/>
      <c r="D17" s="39"/>
      <c r="E17" s="40"/>
      <c r="F17" s="253">
        <v>12000</v>
      </c>
      <c r="G17" s="42"/>
      <c r="H17" s="43">
        <v>3000</v>
      </c>
      <c r="I17" s="42"/>
      <c r="J17" s="43">
        <v>3000</v>
      </c>
      <c r="K17" s="43"/>
      <c r="L17" s="43">
        <v>3000</v>
      </c>
      <c r="M17" s="43"/>
      <c r="N17" s="43">
        <v>3000</v>
      </c>
      <c r="P17" s="66"/>
    </row>
    <row r="18" spans="1:16" s="1" customFormat="1" ht="15" customHeight="1">
      <c r="A18" s="245" t="s">
        <v>735</v>
      </c>
      <c r="B18" s="246" t="s">
        <v>736</v>
      </c>
      <c r="C18" s="44"/>
      <c r="D18" s="39"/>
      <c r="E18" s="40"/>
      <c r="F18" s="350">
        <v>25000</v>
      </c>
      <c r="G18" s="42"/>
      <c r="H18" s="43">
        <f>+F18/4</f>
        <v>6250</v>
      </c>
      <c r="I18" s="42"/>
      <c r="J18" s="43">
        <v>6250</v>
      </c>
      <c r="K18" s="42"/>
      <c r="L18" s="43">
        <v>6250</v>
      </c>
      <c r="M18" s="43"/>
      <c r="N18" s="43">
        <v>6250</v>
      </c>
      <c r="P18" s="66"/>
    </row>
    <row r="19" spans="1:16" s="1" customFormat="1" ht="15" customHeight="1">
      <c r="A19" s="245" t="s">
        <v>737</v>
      </c>
      <c r="B19" s="246" t="s">
        <v>738</v>
      </c>
      <c r="C19" s="38"/>
      <c r="D19" s="39"/>
      <c r="E19" s="40"/>
      <c r="F19" s="253">
        <v>50000</v>
      </c>
      <c r="G19" s="42"/>
      <c r="H19" s="43">
        <f>50000/4</f>
        <v>12500</v>
      </c>
      <c r="I19" s="42"/>
      <c r="J19" s="43">
        <v>12500</v>
      </c>
      <c r="K19" s="42"/>
      <c r="L19" s="43">
        <v>12500</v>
      </c>
      <c r="M19" s="43"/>
      <c r="N19" s="43">
        <v>12500</v>
      </c>
      <c r="P19" s="66"/>
    </row>
    <row r="20" spans="1:16" s="1" customFormat="1" ht="15" customHeight="1">
      <c r="A20" s="245" t="s">
        <v>739</v>
      </c>
      <c r="B20" s="246" t="s">
        <v>393</v>
      </c>
      <c r="C20" s="38"/>
      <c r="D20" s="39"/>
      <c r="E20" s="40"/>
      <c r="F20" s="253">
        <v>35000</v>
      </c>
      <c r="G20" s="42"/>
      <c r="H20" s="43">
        <f>+F20/4</f>
        <v>8750</v>
      </c>
      <c r="I20" s="42"/>
      <c r="J20" s="43">
        <v>8750</v>
      </c>
      <c r="K20" s="42"/>
      <c r="L20" s="43">
        <v>8750</v>
      </c>
      <c r="M20" s="43"/>
      <c r="N20" s="43">
        <v>8750</v>
      </c>
      <c r="P20" s="66"/>
    </row>
    <row r="21" spans="1:16" s="1" customFormat="1" ht="15" customHeight="1">
      <c r="A21" s="245" t="s">
        <v>740</v>
      </c>
      <c r="B21" s="75" t="s">
        <v>665</v>
      </c>
      <c r="C21" s="38"/>
      <c r="D21" s="39"/>
      <c r="E21" s="40"/>
      <c r="F21" s="41">
        <v>24000</v>
      </c>
      <c r="G21" s="42"/>
      <c r="H21" s="43">
        <v>6000</v>
      </c>
      <c r="I21" s="42"/>
      <c r="J21" s="43">
        <v>6000</v>
      </c>
      <c r="K21" s="42"/>
      <c r="L21" s="43">
        <v>6000</v>
      </c>
      <c r="M21" s="42"/>
      <c r="N21" s="43">
        <v>6000</v>
      </c>
      <c r="P21" s="66"/>
    </row>
    <row r="22" spans="1:16" s="1" customFormat="1" ht="15" customHeight="1">
      <c r="A22" s="295"/>
      <c r="B22" s="295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  <c r="P22" s="66"/>
    </row>
    <row r="23" spans="1:16" s="1" customFormat="1" ht="15" customHeight="1">
      <c r="A23" s="295"/>
      <c r="B23" s="295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  <c r="P23" s="66"/>
    </row>
    <row r="24" spans="1:16" s="1" customFormat="1" ht="15" customHeight="1">
      <c r="A24" s="295"/>
      <c r="B24" s="295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  <c r="P24" s="66"/>
    </row>
    <row r="25" spans="1:16" s="1" customFormat="1" ht="15" customHeight="1">
      <c r="A25" s="295"/>
      <c r="B25" s="295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  <c r="P25" s="66"/>
    </row>
    <row r="26" spans="1:14" s="1" customFormat="1" ht="15" customHeight="1">
      <c r="A26" s="295"/>
      <c r="B26" s="295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7"/>
      <c r="B27" s="50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0"/>
      <c r="C28" s="45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0"/>
      <c r="C29" s="45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4" s="1" customFormat="1" ht="15" customHeight="1">
      <c r="A30" s="37"/>
      <c r="B30" s="51"/>
      <c r="C30" s="52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</row>
    <row r="31" spans="1:14" s="1" customFormat="1" ht="15" customHeight="1">
      <c r="A31" s="37"/>
      <c r="B31" s="51"/>
      <c r="C31" s="52"/>
      <c r="D31" s="46"/>
      <c r="E31" s="47"/>
      <c r="F31" s="48"/>
      <c r="G31" s="37"/>
      <c r="H31" s="49"/>
      <c r="I31" s="37"/>
      <c r="J31" s="49"/>
      <c r="K31" s="37"/>
      <c r="L31" s="49"/>
      <c r="M31" s="37"/>
      <c r="N31" s="49"/>
    </row>
    <row r="32" spans="1:14" s="1" customFormat="1" ht="15" customHeight="1">
      <c r="A32" s="37"/>
      <c r="B32" s="51"/>
      <c r="C32" s="52"/>
      <c r="D32" s="46"/>
      <c r="E32" s="47"/>
      <c r="F32" s="48"/>
      <c r="G32" s="37"/>
      <c r="H32" s="49"/>
      <c r="I32" s="37"/>
      <c r="J32" s="49"/>
      <c r="K32" s="37"/>
      <c r="L32" s="49"/>
      <c r="M32" s="37"/>
      <c r="N32" s="49"/>
    </row>
    <row r="33" spans="1:16" s="1" customFormat="1" ht="15" customHeight="1">
      <c r="A33" s="37" t="s">
        <v>132</v>
      </c>
      <c r="B33" s="51"/>
      <c r="C33" s="52"/>
      <c r="D33" s="46"/>
      <c r="E33" s="47"/>
      <c r="F33" s="48">
        <f>SUM(F11:F32)</f>
        <v>271000</v>
      </c>
      <c r="G33" s="37"/>
      <c r="H33" s="49">
        <f>SUM(H11:H32)</f>
        <v>67750</v>
      </c>
      <c r="I33" s="37"/>
      <c r="J33" s="49">
        <f>SUM(J11:J32)</f>
        <v>67750</v>
      </c>
      <c r="K33" s="37"/>
      <c r="L33" s="49">
        <f>SUM(L11:L32)</f>
        <v>67750</v>
      </c>
      <c r="M33" s="37"/>
      <c r="N33" s="49">
        <f>SUM(N11:N32)</f>
        <v>67750</v>
      </c>
      <c r="P33" s="66">
        <f>+N33+L33+J33+H33</f>
        <v>271000</v>
      </c>
    </row>
    <row r="34" spans="1:14" ht="12.75">
      <c r="A34" s="11"/>
      <c r="B34" s="53"/>
      <c r="C34" s="54"/>
      <c r="D34" s="55"/>
      <c r="E34" s="56"/>
      <c r="F34" s="57"/>
      <c r="G34" s="57"/>
      <c r="H34" s="53"/>
      <c r="I34" s="53"/>
      <c r="J34" s="53"/>
      <c r="K34" s="53"/>
      <c r="L34" s="53"/>
      <c r="M34" s="53"/>
      <c r="N34" s="64"/>
    </row>
    <row r="35" spans="1:14" ht="12.75">
      <c r="A35" s="58"/>
      <c r="B35" s="57" t="s">
        <v>89</v>
      </c>
      <c r="C35" s="59"/>
      <c r="D35" s="60"/>
      <c r="E35" s="61"/>
      <c r="F35" s="57"/>
      <c r="G35" s="57"/>
      <c r="H35" s="57"/>
      <c r="I35" s="57"/>
      <c r="J35" s="57"/>
      <c r="K35" s="57"/>
      <c r="L35" s="57"/>
      <c r="M35" s="57"/>
      <c r="N35" s="67"/>
    </row>
    <row r="36" spans="1:14" ht="12.75">
      <c r="A36" s="58"/>
      <c r="B36" s="57"/>
      <c r="C36" s="59"/>
      <c r="D36" s="60"/>
      <c r="E36" s="61"/>
      <c r="F36" s="57"/>
      <c r="G36" s="57"/>
      <c r="H36" s="57" t="s">
        <v>90</v>
      </c>
      <c r="I36" s="57"/>
      <c r="J36" s="379" t="s">
        <v>852</v>
      </c>
      <c r="K36" s="379"/>
      <c r="L36" s="379"/>
      <c r="M36" s="57"/>
      <c r="N36" s="67"/>
    </row>
    <row r="37" spans="1:14" ht="12.75">
      <c r="A37" s="58"/>
      <c r="B37" s="57"/>
      <c r="C37" s="59"/>
      <c r="D37" s="60"/>
      <c r="E37" s="61"/>
      <c r="F37" s="57"/>
      <c r="G37" s="57"/>
      <c r="H37" s="57"/>
      <c r="I37" s="57"/>
      <c r="J37" s="380" t="s">
        <v>207</v>
      </c>
      <c r="K37" s="380"/>
      <c r="L37" s="380"/>
      <c r="M37" s="57"/>
      <c r="N37" s="67"/>
    </row>
    <row r="38" spans="1:14" ht="12.75">
      <c r="A38" s="22"/>
      <c r="B38" s="62"/>
      <c r="C38" s="19"/>
      <c r="D38" s="20"/>
      <c r="E38" s="21"/>
      <c r="F38" s="62"/>
      <c r="G38" s="62"/>
      <c r="H38" s="62"/>
      <c r="I38" s="62"/>
      <c r="J38" s="62"/>
      <c r="K38" s="62"/>
      <c r="L38" s="62"/>
      <c r="M38" s="62"/>
      <c r="N38" s="23"/>
    </row>
  </sheetData>
  <sheetProtection/>
  <mergeCells count="10">
    <mergeCell ref="J36:L36"/>
    <mergeCell ref="J37:L37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O95"/>
  <sheetViews>
    <sheetView tabSelected="1" zoomScale="85" zoomScaleNormal="85" zoomScaleSheetLayoutView="96" zoomScalePageLayoutView="0" workbookViewId="0" topLeftCell="A1">
      <selection activeCell="L84" sqref="L84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0.7109375" style="2" customWidth="1"/>
    <col min="8" max="8" width="18.0039062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5" max="15" width="26.7109375" style="0" customWidth="1"/>
    <col min="16" max="16" width="16.00390625" style="0" customWidth="1"/>
  </cols>
  <sheetData>
    <row r="1" spans="1:15" ht="12.75">
      <c r="A1" s="9" t="s">
        <v>44</v>
      </c>
      <c r="B1" s="9"/>
      <c r="C1" s="13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40"/>
    </row>
    <row r="2" spans="1:15" ht="12.75">
      <c r="A2" s="375" t="s">
        <v>45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ht="12.75">
      <c r="A3" s="375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5" ht="12.75">
      <c r="A4" s="9"/>
      <c r="B4" s="9"/>
      <c r="C4" s="137"/>
      <c r="D4" s="138"/>
      <c r="E4" s="110"/>
      <c r="F4" s="9"/>
      <c r="G4" s="9"/>
      <c r="H4" s="9"/>
      <c r="I4" s="9"/>
      <c r="J4" s="9"/>
      <c r="K4" s="9"/>
      <c r="L4" s="9"/>
      <c r="M4" s="9"/>
      <c r="N4" s="9"/>
      <c r="O4" s="140"/>
    </row>
    <row r="5" spans="1:15" ht="12.75">
      <c r="A5" s="139" t="s">
        <v>47</v>
      </c>
      <c r="B5" s="139"/>
      <c r="C5" s="13"/>
      <c r="D5" s="14"/>
      <c r="E5" s="15"/>
      <c r="F5" s="12"/>
      <c r="G5" s="12"/>
      <c r="H5" s="12"/>
      <c r="I5" s="12"/>
      <c r="J5" s="12"/>
      <c r="K5" s="12"/>
      <c r="L5" s="12"/>
      <c r="M5" s="12"/>
      <c r="N5" s="141"/>
      <c r="O5" s="140"/>
    </row>
    <row r="6" spans="1:15" ht="12.75">
      <c r="A6" s="11" t="s">
        <v>48</v>
      </c>
      <c r="B6" s="12"/>
      <c r="C6" s="13"/>
      <c r="D6" s="14"/>
      <c r="E6" s="15"/>
      <c r="F6" s="181" t="s">
        <v>210</v>
      </c>
      <c r="G6" s="17"/>
      <c r="H6" s="182">
        <f>+F88</f>
        <v>11732917</v>
      </c>
      <c r="I6" s="17"/>
      <c r="J6" s="63"/>
      <c r="K6" s="53" t="s">
        <v>49</v>
      </c>
      <c r="L6" s="53"/>
      <c r="M6" s="53"/>
      <c r="N6" s="64"/>
      <c r="O6" s="140"/>
    </row>
    <row r="7" spans="1:15" ht="12.75">
      <c r="A7" s="18" t="s">
        <v>50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  <c r="O7" s="140"/>
    </row>
    <row r="8" spans="1:15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  <c r="O8" s="140"/>
    </row>
    <row r="9" spans="1:15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  <c r="O9" s="140"/>
    </row>
    <row r="10" spans="1:15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  <c r="O10" s="140"/>
    </row>
    <row r="11" spans="1:15" s="1" customFormat="1" ht="15" customHeight="1">
      <c r="A11" s="143" t="s">
        <v>67</v>
      </c>
      <c r="B11" s="143" t="s">
        <v>68</v>
      </c>
      <c r="C11" s="38"/>
      <c r="D11" s="39"/>
      <c r="E11" s="40"/>
      <c r="F11" s="161">
        <v>90000</v>
      </c>
      <c r="G11" s="42"/>
      <c r="H11" s="43">
        <f>+F11/4</f>
        <v>22500</v>
      </c>
      <c r="I11" s="42"/>
      <c r="J11" s="43">
        <v>22500</v>
      </c>
      <c r="K11" s="42"/>
      <c r="L11" s="43">
        <v>22500</v>
      </c>
      <c r="M11" s="42"/>
      <c r="N11" s="43">
        <v>22500</v>
      </c>
      <c r="O11" s="142"/>
    </row>
    <row r="12" spans="1:15" s="1" customFormat="1" ht="15" customHeight="1">
      <c r="A12" s="143" t="s">
        <v>69</v>
      </c>
      <c r="B12" s="143" t="s">
        <v>70</v>
      </c>
      <c r="C12" s="38"/>
      <c r="D12" s="39"/>
      <c r="E12" s="40"/>
      <c r="F12" s="161">
        <v>1500000</v>
      </c>
      <c r="G12" s="42"/>
      <c r="H12" s="43">
        <f>+F12/4</f>
        <v>375000</v>
      </c>
      <c r="I12" s="42"/>
      <c r="J12" s="43">
        <v>375000</v>
      </c>
      <c r="K12" s="42"/>
      <c r="L12" s="43">
        <v>375000</v>
      </c>
      <c r="M12" s="42"/>
      <c r="N12" s="43">
        <v>375000</v>
      </c>
      <c r="O12" s="142"/>
    </row>
    <row r="13" spans="1:15" s="1" customFormat="1" ht="15" customHeight="1">
      <c r="A13" s="143" t="s">
        <v>71</v>
      </c>
      <c r="B13" s="143" t="s">
        <v>72</v>
      </c>
      <c r="C13" s="38"/>
      <c r="D13" s="39"/>
      <c r="E13" s="40"/>
      <c r="F13" s="161">
        <v>40000</v>
      </c>
      <c r="G13" s="42"/>
      <c r="H13" s="43">
        <f>+F13/4</f>
        <v>10000</v>
      </c>
      <c r="I13" s="42"/>
      <c r="J13" s="43">
        <v>10000</v>
      </c>
      <c r="K13" s="42"/>
      <c r="L13" s="43">
        <v>10000</v>
      </c>
      <c r="M13" s="42"/>
      <c r="N13" s="43">
        <v>10000</v>
      </c>
      <c r="O13" s="142"/>
    </row>
    <row r="14" spans="1:15" s="1" customFormat="1" ht="15" customHeight="1">
      <c r="A14" s="143" t="s">
        <v>73</v>
      </c>
      <c r="B14" s="143" t="s">
        <v>74</v>
      </c>
      <c r="C14" s="44"/>
      <c r="D14" s="39"/>
      <c r="E14" s="40"/>
      <c r="F14" s="161">
        <v>36000</v>
      </c>
      <c r="G14" s="42"/>
      <c r="H14" s="43">
        <f>+F14/4</f>
        <v>9000</v>
      </c>
      <c r="I14" s="42"/>
      <c r="J14" s="43">
        <v>9000</v>
      </c>
      <c r="K14" s="42"/>
      <c r="L14" s="43">
        <v>9000</v>
      </c>
      <c r="M14" s="42"/>
      <c r="N14" s="43">
        <v>9000</v>
      </c>
      <c r="O14" s="142"/>
    </row>
    <row r="15" spans="1:15" s="1" customFormat="1" ht="15" customHeight="1">
      <c r="A15" s="143" t="s">
        <v>75</v>
      </c>
      <c r="B15" s="143" t="s">
        <v>76</v>
      </c>
      <c r="C15" s="44"/>
      <c r="D15" s="39"/>
      <c r="E15" s="40"/>
      <c r="F15" s="161">
        <v>55000</v>
      </c>
      <c r="G15" s="42"/>
      <c r="H15" s="43">
        <f>+F15/4</f>
        <v>13750</v>
      </c>
      <c r="I15" s="42"/>
      <c r="J15" s="43">
        <v>13750</v>
      </c>
      <c r="K15" s="42"/>
      <c r="L15" s="43">
        <v>13750</v>
      </c>
      <c r="M15" s="42"/>
      <c r="N15" s="43">
        <v>13750</v>
      </c>
      <c r="O15" s="142"/>
    </row>
    <row r="16" spans="1:15" s="1" customFormat="1" ht="15" customHeight="1">
      <c r="A16" s="160" t="s">
        <v>77</v>
      </c>
      <c r="B16" s="143" t="s">
        <v>78</v>
      </c>
      <c r="C16" s="38"/>
      <c r="D16" s="39"/>
      <c r="E16" s="40"/>
      <c r="F16" s="162"/>
      <c r="G16" s="42"/>
      <c r="H16" s="43"/>
      <c r="I16" s="42"/>
      <c r="J16" s="43"/>
      <c r="K16" s="42"/>
      <c r="L16" s="43"/>
      <c r="M16" s="42"/>
      <c r="N16" s="43"/>
      <c r="O16" s="142"/>
    </row>
    <row r="17" spans="1:15" s="1" customFormat="1" ht="15" customHeight="1">
      <c r="A17" s="160"/>
      <c r="B17" s="143" t="s">
        <v>211</v>
      </c>
      <c r="C17" s="38"/>
      <c r="D17" s="39"/>
      <c r="E17" s="40"/>
      <c r="F17" s="162">
        <v>300000</v>
      </c>
      <c r="G17" s="42"/>
      <c r="H17" s="43">
        <f>+F17/4</f>
        <v>75000</v>
      </c>
      <c r="I17" s="42"/>
      <c r="J17" s="43">
        <v>75000</v>
      </c>
      <c r="K17" s="42"/>
      <c r="L17" s="43">
        <v>75000</v>
      </c>
      <c r="M17" s="42"/>
      <c r="N17" s="43">
        <v>75000</v>
      </c>
      <c r="O17" s="142"/>
    </row>
    <row r="18" spans="1:15" s="1" customFormat="1" ht="15" customHeight="1">
      <c r="A18" s="143" t="s">
        <v>79</v>
      </c>
      <c r="B18" s="143" t="s">
        <v>80</v>
      </c>
      <c r="C18" s="38"/>
      <c r="D18" s="39"/>
      <c r="E18" s="40"/>
      <c r="F18" s="161">
        <v>10000</v>
      </c>
      <c r="G18" s="42"/>
      <c r="H18" s="43">
        <f>+F18/4</f>
        <v>2500</v>
      </c>
      <c r="I18" s="42"/>
      <c r="J18" s="43">
        <v>2500</v>
      </c>
      <c r="K18" s="42"/>
      <c r="L18" s="43">
        <v>2500</v>
      </c>
      <c r="M18" s="42"/>
      <c r="N18" s="43">
        <v>2500</v>
      </c>
      <c r="O18" s="142"/>
    </row>
    <row r="19" spans="1:15" s="1" customFormat="1" ht="15" customHeight="1">
      <c r="A19" s="143" t="s">
        <v>81</v>
      </c>
      <c r="B19" s="143" t="s">
        <v>82</v>
      </c>
      <c r="C19" s="38"/>
      <c r="D19" s="39"/>
      <c r="E19" s="40"/>
      <c r="F19" s="161">
        <v>120000</v>
      </c>
      <c r="G19" s="42"/>
      <c r="H19" s="43">
        <f>+F19/4</f>
        <v>30000</v>
      </c>
      <c r="I19" s="42"/>
      <c r="J19" s="41">
        <v>30000</v>
      </c>
      <c r="K19" s="42"/>
      <c r="L19" s="43">
        <v>30000</v>
      </c>
      <c r="M19" s="42"/>
      <c r="N19" s="43">
        <v>30000</v>
      </c>
      <c r="O19" s="142"/>
    </row>
    <row r="20" spans="1:15" s="1" customFormat="1" ht="15" customHeight="1">
      <c r="A20" s="143" t="s">
        <v>83</v>
      </c>
      <c r="B20" s="143" t="s">
        <v>84</v>
      </c>
      <c r="C20" s="38"/>
      <c r="D20" s="39"/>
      <c r="E20" s="40"/>
      <c r="F20" s="162"/>
      <c r="G20" s="42"/>
      <c r="H20" s="41"/>
      <c r="I20" s="42"/>
      <c r="J20" s="43"/>
      <c r="K20" s="42"/>
      <c r="L20" s="43"/>
      <c r="M20" s="42"/>
      <c r="N20" s="43"/>
      <c r="O20" s="142"/>
    </row>
    <row r="21" spans="1:15" s="1" customFormat="1" ht="15" customHeight="1">
      <c r="A21" s="143"/>
      <c r="B21" s="160" t="s">
        <v>217</v>
      </c>
      <c r="C21" s="38"/>
      <c r="D21" s="39"/>
      <c r="E21" s="40"/>
      <c r="F21" s="163">
        <v>20000</v>
      </c>
      <c r="G21" s="42"/>
      <c r="H21" s="43">
        <v>5000</v>
      </c>
      <c r="I21" s="42"/>
      <c r="J21" s="43">
        <v>5000</v>
      </c>
      <c r="K21" s="42"/>
      <c r="L21" s="43">
        <v>5000</v>
      </c>
      <c r="M21" s="42"/>
      <c r="N21" s="43">
        <v>5000</v>
      </c>
      <c r="O21" s="142"/>
    </row>
    <row r="22" spans="1:15" s="1" customFormat="1" ht="15" customHeight="1">
      <c r="A22" s="143" t="s">
        <v>85</v>
      </c>
      <c r="B22" s="143" t="s">
        <v>86</v>
      </c>
      <c r="C22" s="38"/>
      <c r="D22" s="39"/>
      <c r="E22" s="40"/>
      <c r="F22" s="162"/>
      <c r="G22" s="42"/>
      <c r="H22" s="43"/>
      <c r="I22" s="42"/>
      <c r="J22" s="43"/>
      <c r="K22" s="42"/>
      <c r="L22" s="43"/>
      <c r="M22" s="42"/>
      <c r="N22" s="43"/>
      <c r="O22" s="142"/>
    </row>
    <row r="23" spans="1:15" s="1" customFormat="1" ht="15" customHeight="1">
      <c r="A23" s="143"/>
      <c r="B23" s="143" t="s">
        <v>87</v>
      </c>
      <c r="C23" s="38"/>
      <c r="D23" s="39"/>
      <c r="E23" s="40"/>
      <c r="F23" s="161">
        <v>600000</v>
      </c>
      <c r="G23" s="42"/>
      <c r="H23" s="43">
        <v>600000</v>
      </c>
      <c r="I23" s="42"/>
      <c r="J23" s="43"/>
      <c r="K23" s="42"/>
      <c r="L23" s="43"/>
      <c r="M23" s="42"/>
      <c r="N23" s="43"/>
      <c r="O23" s="142"/>
    </row>
    <row r="24" spans="1:15" s="1" customFormat="1" ht="15" customHeight="1">
      <c r="A24" s="143"/>
      <c r="B24" s="143" t="s">
        <v>212</v>
      </c>
      <c r="C24" s="38"/>
      <c r="D24" s="39"/>
      <c r="E24" s="40"/>
      <c r="F24" s="161"/>
      <c r="G24" s="42"/>
      <c r="H24" s="43"/>
      <c r="I24" s="42"/>
      <c r="J24" s="43"/>
      <c r="K24" s="42"/>
      <c r="L24" s="43"/>
      <c r="M24" s="42"/>
      <c r="N24" s="43"/>
      <c r="O24" s="142"/>
    </row>
    <row r="25" spans="1:15" s="1" customFormat="1" ht="15" customHeight="1">
      <c r="A25" s="143" t="s">
        <v>95</v>
      </c>
      <c r="B25" s="143" t="s">
        <v>96</v>
      </c>
      <c r="C25" s="38"/>
      <c r="D25" s="39"/>
      <c r="E25" s="40"/>
      <c r="F25" s="161"/>
      <c r="G25" s="42"/>
      <c r="H25" s="41"/>
      <c r="I25" s="42"/>
      <c r="J25" s="43"/>
      <c r="K25" s="42"/>
      <c r="L25" s="43"/>
      <c r="M25" s="42"/>
      <c r="N25" s="43"/>
      <c r="O25" s="142"/>
    </row>
    <row r="26" spans="1:15" s="1" customFormat="1" ht="15" customHeight="1">
      <c r="A26" s="143"/>
      <c r="B26" s="143" t="s">
        <v>213</v>
      </c>
      <c r="C26" s="38"/>
      <c r="D26" s="39"/>
      <c r="E26" s="40"/>
      <c r="F26" s="162">
        <v>36000</v>
      </c>
      <c r="G26" s="42"/>
      <c r="H26" s="41">
        <f>+F26/4</f>
        <v>9000</v>
      </c>
      <c r="I26" s="42"/>
      <c r="J26" s="43">
        <v>9000</v>
      </c>
      <c r="K26" s="42"/>
      <c r="L26" s="43">
        <v>9000</v>
      </c>
      <c r="M26" s="42"/>
      <c r="N26" s="43">
        <v>9000</v>
      </c>
      <c r="O26" s="142"/>
    </row>
    <row r="27" spans="1:15" s="1" customFormat="1" ht="15" customHeight="1">
      <c r="A27" s="143"/>
      <c r="B27" s="143" t="s">
        <v>214</v>
      </c>
      <c r="C27" s="38"/>
      <c r="D27" s="39"/>
      <c r="E27" s="40"/>
      <c r="F27" s="162">
        <v>33050</v>
      </c>
      <c r="G27" s="42"/>
      <c r="H27" s="41">
        <v>33050</v>
      </c>
      <c r="I27" s="42"/>
      <c r="J27" s="43"/>
      <c r="K27" s="42"/>
      <c r="L27" s="43"/>
      <c r="M27" s="42"/>
      <c r="N27" s="43"/>
      <c r="O27" s="142"/>
    </row>
    <row r="28" spans="1:15" s="1" customFormat="1" ht="15" customHeight="1">
      <c r="A28" s="143"/>
      <c r="B28" s="143" t="s">
        <v>215</v>
      </c>
      <c r="C28" s="44"/>
      <c r="D28" s="39"/>
      <c r="E28" s="40"/>
      <c r="F28" s="162">
        <v>50000</v>
      </c>
      <c r="G28" s="42"/>
      <c r="H28" s="41">
        <v>25000</v>
      </c>
      <c r="I28" s="42"/>
      <c r="J28" s="43">
        <v>25000</v>
      </c>
      <c r="K28" s="42"/>
      <c r="L28" s="43"/>
      <c r="M28" s="42"/>
      <c r="N28" s="43"/>
      <c r="O28" s="142"/>
    </row>
    <row r="29" spans="1:15" s="1" customFormat="1" ht="15" customHeight="1">
      <c r="A29" s="143"/>
      <c r="B29" s="143" t="s">
        <v>216</v>
      </c>
      <c r="C29" s="44"/>
      <c r="D29" s="39"/>
      <c r="E29" s="40"/>
      <c r="F29" s="162">
        <v>25000</v>
      </c>
      <c r="G29" s="42"/>
      <c r="H29" s="43">
        <v>25000</v>
      </c>
      <c r="I29" s="42"/>
      <c r="J29" s="43"/>
      <c r="K29" s="42"/>
      <c r="L29" s="43"/>
      <c r="M29" s="42"/>
      <c r="N29" s="43"/>
      <c r="O29" s="142"/>
    </row>
    <row r="30" spans="1:15" s="1" customFormat="1" ht="15" customHeight="1">
      <c r="A30" s="143"/>
      <c r="B30" s="179" t="s">
        <v>232</v>
      </c>
      <c r="C30" s="44"/>
      <c r="D30" s="39"/>
      <c r="E30" s="40"/>
      <c r="F30" s="180">
        <v>226950</v>
      </c>
      <c r="G30" s="42"/>
      <c r="H30" s="43">
        <v>100000</v>
      </c>
      <c r="I30" s="42"/>
      <c r="J30" s="43">
        <v>50000</v>
      </c>
      <c r="K30" s="42"/>
      <c r="L30" s="43">
        <v>50000</v>
      </c>
      <c r="M30" s="42"/>
      <c r="N30" s="43">
        <v>26950</v>
      </c>
      <c r="O30" s="142"/>
    </row>
    <row r="31" spans="1:15" s="1" customFormat="1" ht="15" customHeight="1">
      <c r="A31" s="143" t="s">
        <v>97</v>
      </c>
      <c r="B31" s="143" t="s">
        <v>98</v>
      </c>
      <c r="C31" s="38"/>
      <c r="D31" s="39"/>
      <c r="E31" s="40"/>
      <c r="F31" s="161">
        <v>150000</v>
      </c>
      <c r="G31" s="42"/>
      <c r="H31" s="41">
        <v>35000</v>
      </c>
      <c r="I31" s="42"/>
      <c r="J31" s="43">
        <v>37000</v>
      </c>
      <c r="K31" s="42"/>
      <c r="L31" s="43">
        <v>40000</v>
      </c>
      <c r="M31" s="42"/>
      <c r="N31" s="43">
        <v>38000</v>
      </c>
      <c r="O31" s="142"/>
    </row>
    <row r="32" spans="1:15" s="1" customFormat="1" ht="15" customHeight="1">
      <c r="A32" s="143" t="s">
        <v>99</v>
      </c>
      <c r="B32" s="143" t="s">
        <v>100</v>
      </c>
      <c r="C32" s="38"/>
      <c r="D32" s="39"/>
      <c r="E32" s="40"/>
      <c r="F32" s="166"/>
      <c r="G32" s="42"/>
      <c r="H32" s="41"/>
      <c r="I32" s="42"/>
      <c r="J32" s="43"/>
      <c r="K32" s="42"/>
      <c r="L32" s="43"/>
      <c r="M32" s="42"/>
      <c r="N32" s="43"/>
      <c r="O32" s="142"/>
    </row>
    <row r="33" spans="1:15" s="1" customFormat="1" ht="15" customHeight="1">
      <c r="A33" s="143"/>
      <c r="B33" s="143" t="s">
        <v>101</v>
      </c>
      <c r="C33" s="38"/>
      <c r="D33" s="39"/>
      <c r="E33" s="40"/>
      <c r="F33" s="166">
        <v>21300</v>
      </c>
      <c r="G33" s="42"/>
      <c r="H33" s="41"/>
      <c r="I33" s="42"/>
      <c r="J33" s="43">
        <v>21300</v>
      </c>
      <c r="K33" s="42"/>
      <c r="L33" s="43"/>
      <c r="M33" s="42"/>
      <c r="N33" s="43"/>
      <c r="O33" s="142"/>
    </row>
    <row r="34" spans="1:15" s="1" customFormat="1" ht="15" customHeight="1">
      <c r="A34" s="143"/>
      <c r="B34" s="143" t="s">
        <v>102</v>
      </c>
      <c r="C34" s="38"/>
      <c r="D34" s="39"/>
      <c r="E34" s="40"/>
      <c r="F34" s="166">
        <v>30700</v>
      </c>
      <c r="G34" s="42"/>
      <c r="H34" s="41">
        <f>+F34/2</f>
        <v>15350</v>
      </c>
      <c r="I34" s="42"/>
      <c r="J34" s="43">
        <v>15350</v>
      </c>
      <c r="K34" s="42"/>
      <c r="L34" s="43"/>
      <c r="M34" s="42"/>
      <c r="N34" s="43"/>
      <c r="O34" s="142"/>
    </row>
    <row r="35" spans="1:15" s="1" customFormat="1" ht="15" customHeight="1">
      <c r="A35" s="143"/>
      <c r="B35" s="143" t="s">
        <v>103</v>
      </c>
      <c r="C35" s="38"/>
      <c r="D35" s="39"/>
      <c r="E35" s="40"/>
      <c r="F35" s="166">
        <v>30000</v>
      </c>
      <c r="G35" s="42"/>
      <c r="H35" s="41">
        <v>15000</v>
      </c>
      <c r="I35" s="42"/>
      <c r="J35" s="43">
        <v>15000</v>
      </c>
      <c r="K35" s="42"/>
      <c r="L35" s="43"/>
      <c r="M35" s="42"/>
      <c r="N35" s="43"/>
      <c r="O35" s="142"/>
    </row>
    <row r="36" spans="1:15" s="1" customFormat="1" ht="15" customHeight="1">
      <c r="A36" s="143" t="s">
        <v>104</v>
      </c>
      <c r="B36" s="143" t="s">
        <v>105</v>
      </c>
      <c r="C36" s="38"/>
      <c r="D36" s="39"/>
      <c r="E36" s="40"/>
      <c r="F36" s="165"/>
      <c r="G36" s="42"/>
      <c r="H36" s="41"/>
      <c r="I36" s="42"/>
      <c r="J36" s="43"/>
      <c r="K36" s="42"/>
      <c r="L36" s="43"/>
      <c r="M36" s="42"/>
      <c r="N36" s="43"/>
      <c r="O36" s="142"/>
    </row>
    <row r="37" spans="1:15" s="1" customFormat="1" ht="15" customHeight="1">
      <c r="A37" s="143"/>
      <c r="B37" s="143" t="s">
        <v>218</v>
      </c>
      <c r="C37" s="44"/>
      <c r="D37" s="39"/>
      <c r="E37" s="40"/>
      <c r="F37" s="162">
        <v>1330000</v>
      </c>
      <c r="G37" s="42"/>
      <c r="H37" s="41">
        <f>+F37/4</f>
        <v>332500</v>
      </c>
      <c r="I37" s="42"/>
      <c r="J37" s="43">
        <v>332500</v>
      </c>
      <c r="K37" s="42"/>
      <c r="L37" s="43">
        <v>332500</v>
      </c>
      <c r="M37" s="42"/>
      <c r="N37" s="43">
        <v>332500</v>
      </c>
      <c r="O37" s="142"/>
    </row>
    <row r="38" spans="1:15" s="1" customFormat="1" ht="15" customHeight="1">
      <c r="A38" s="143"/>
      <c r="B38" s="143" t="s">
        <v>219</v>
      </c>
      <c r="C38" s="44"/>
      <c r="D38" s="39"/>
      <c r="E38" s="40"/>
      <c r="F38" s="162">
        <v>170000</v>
      </c>
      <c r="G38" s="42"/>
      <c r="H38" s="43">
        <f>+F38/4</f>
        <v>42500</v>
      </c>
      <c r="I38" s="42"/>
      <c r="J38" s="43">
        <v>42500</v>
      </c>
      <c r="K38" s="42"/>
      <c r="L38" s="43">
        <v>42500</v>
      </c>
      <c r="M38" s="42"/>
      <c r="N38" s="43">
        <v>42500</v>
      </c>
      <c r="O38" s="142"/>
    </row>
    <row r="39" spans="1:15" s="1" customFormat="1" ht="15" customHeight="1">
      <c r="A39" s="37" t="s">
        <v>88</v>
      </c>
      <c r="B39" s="51"/>
      <c r="C39" s="52"/>
      <c r="D39" s="46"/>
      <c r="E39" s="47"/>
      <c r="F39" s="48">
        <f>SUM(F11:F38)</f>
        <v>4874000</v>
      </c>
      <c r="G39" s="37"/>
      <c r="H39" s="49">
        <f>SUM(H11:H38)</f>
        <v>1775150</v>
      </c>
      <c r="I39" s="37"/>
      <c r="J39" s="49">
        <f>SUM(J11:J38)</f>
        <v>1090400</v>
      </c>
      <c r="K39" s="37"/>
      <c r="L39" s="49">
        <f>SUM(L11:L38)</f>
        <v>1016750</v>
      </c>
      <c r="M39" s="37"/>
      <c r="N39" s="49">
        <f>SUM(N11:N38)</f>
        <v>991700</v>
      </c>
      <c r="O39" s="164"/>
    </row>
    <row r="40" spans="1:15" ht="12.75">
      <c r="A40" s="11"/>
      <c r="B40" s="53"/>
      <c r="C40" s="54"/>
      <c r="D40" s="55"/>
      <c r="E40" s="56"/>
      <c r="F40" s="57"/>
      <c r="G40" s="57"/>
      <c r="H40" s="53"/>
      <c r="I40" s="53"/>
      <c r="J40" s="53"/>
      <c r="K40" s="53"/>
      <c r="L40" s="53"/>
      <c r="M40" s="53"/>
      <c r="N40" s="53"/>
      <c r="O40" s="140"/>
    </row>
    <row r="41" spans="1:15" ht="12.75">
      <c r="A41" s="58"/>
      <c r="B41" s="57" t="s">
        <v>89</v>
      </c>
      <c r="C41" s="59"/>
      <c r="D41" s="60"/>
      <c r="E41" s="61"/>
      <c r="F41" s="57"/>
      <c r="G41" s="57"/>
      <c r="H41" s="57"/>
      <c r="I41" s="57"/>
      <c r="J41" s="57"/>
      <c r="K41" s="57"/>
      <c r="L41" s="57"/>
      <c r="M41" s="57"/>
      <c r="N41" s="57"/>
      <c r="O41" s="140"/>
    </row>
    <row r="42" spans="1:15" ht="12.75">
      <c r="A42" s="58"/>
      <c r="B42" s="57"/>
      <c r="C42" s="59"/>
      <c r="D42" s="60"/>
      <c r="E42" s="61"/>
      <c r="F42" s="57"/>
      <c r="G42" s="57"/>
      <c r="H42" s="57" t="s">
        <v>90</v>
      </c>
      <c r="I42" s="57"/>
      <c r="J42" s="379" t="s">
        <v>837</v>
      </c>
      <c r="K42" s="379"/>
      <c r="L42" s="379"/>
      <c r="M42" s="57"/>
      <c r="N42" s="57"/>
      <c r="O42" s="140"/>
    </row>
    <row r="43" spans="1:15" ht="12.75">
      <c r="A43" s="58"/>
      <c r="B43" s="57"/>
      <c r="C43" s="59"/>
      <c r="D43" s="60"/>
      <c r="E43" s="61"/>
      <c r="F43" s="57"/>
      <c r="G43" s="57"/>
      <c r="H43" s="57"/>
      <c r="I43" s="57"/>
      <c r="J43" s="380" t="s">
        <v>91</v>
      </c>
      <c r="K43" s="380"/>
      <c r="L43" s="380"/>
      <c r="M43" s="57"/>
      <c r="N43" s="57"/>
      <c r="O43" s="140"/>
    </row>
    <row r="44" spans="1:15" ht="12.75">
      <c r="A44" s="9"/>
      <c r="B44" s="57"/>
      <c r="C44" s="59"/>
      <c r="D44" s="60"/>
      <c r="E44" s="61"/>
      <c r="F44" s="57"/>
      <c r="G44" s="57"/>
      <c r="H44" s="57"/>
      <c r="I44" s="57"/>
      <c r="J44" s="313"/>
      <c r="K44" s="313"/>
      <c r="L44" s="313"/>
      <c r="M44" s="57"/>
      <c r="N44" s="57"/>
      <c r="O44" s="140"/>
    </row>
    <row r="45" spans="1:15" ht="12.75">
      <c r="A45" s="9"/>
      <c r="B45" s="57"/>
      <c r="C45" s="59"/>
      <c r="D45" s="60"/>
      <c r="E45" s="61"/>
      <c r="F45" s="57"/>
      <c r="G45" s="57"/>
      <c r="H45" s="57"/>
      <c r="I45" s="57"/>
      <c r="J45" s="313"/>
      <c r="K45" s="313"/>
      <c r="L45" s="313"/>
      <c r="M45" s="57"/>
      <c r="N45" s="57"/>
      <c r="O45" s="140"/>
    </row>
    <row r="46" ht="12.75">
      <c r="A46" s="2" t="s">
        <v>44</v>
      </c>
    </row>
    <row r="47" spans="1:15" ht="12.75">
      <c r="A47" s="381" t="s">
        <v>45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</row>
    <row r="48" spans="1:15" ht="12.75">
      <c r="A48" s="375" t="s">
        <v>741</v>
      </c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</row>
    <row r="49" spans="3:6" ht="12.75">
      <c r="C49" s="6"/>
      <c r="D49" s="7"/>
      <c r="E49" s="8"/>
      <c r="F49" s="9"/>
    </row>
    <row r="50" spans="1:5" ht="12.75">
      <c r="A50" s="10" t="s">
        <v>47</v>
      </c>
      <c r="B50" s="10"/>
      <c r="C50" s="6"/>
      <c r="D50" s="7"/>
      <c r="E50" s="8"/>
    </row>
    <row r="51" spans="1:14" ht="12.75">
      <c r="A51" s="11" t="s">
        <v>48</v>
      </c>
      <c r="B51" s="12"/>
      <c r="C51" s="13"/>
      <c r="D51" s="14"/>
      <c r="E51" s="15"/>
      <c r="F51" s="16" t="s">
        <v>92</v>
      </c>
      <c r="G51" s="17"/>
      <c r="H51" s="17"/>
      <c r="I51" s="17"/>
      <c r="J51" s="63"/>
      <c r="K51" s="53" t="s">
        <v>93</v>
      </c>
      <c r="L51" s="53"/>
      <c r="M51" s="53"/>
      <c r="N51" s="64"/>
    </row>
    <row r="52" spans="1:14" ht="12.75">
      <c r="A52" s="18" t="s">
        <v>50</v>
      </c>
      <c r="B52" s="10"/>
      <c r="C52" s="19"/>
      <c r="D52" s="20"/>
      <c r="E52" s="21"/>
      <c r="F52" s="22" t="s">
        <v>51</v>
      </c>
      <c r="G52" s="22" t="s">
        <v>52</v>
      </c>
      <c r="H52" s="23"/>
      <c r="I52" s="16" t="s">
        <v>53</v>
      </c>
      <c r="J52" s="63"/>
      <c r="K52" s="62" t="s">
        <v>54</v>
      </c>
      <c r="L52" s="62"/>
      <c r="M52" s="62"/>
      <c r="N52" s="23"/>
    </row>
    <row r="53" spans="1:14" ht="12.75">
      <c r="A53" s="24"/>
      <c r="B53" s="11"/>
      <c r="C53" s="25"/>
      <c r="D53" s="26"/>
      <c r="E53" s="27"/>
      <c r="F53" s="11"/>
      <c r="G53" s="373" t="s">
        <v>55</v>
      </c>
      <c r="H53" s="376"/>
      <c r="I53" s="376"/>
      <c r="J53" s="376"/>
      <c r="K53" s="376"/>
      <c r="L53" s="376"/>
      <c r="M53" s="376"/>
      <c r="N53" s="374"/>
    </row>
    <row r="54" spans="1:14" ht="12.75">
      <c r="A54" s="28" t="s">
        <v>56</v>
      </c>
      <c r="B54" s="29" t="s">
        <v>57</v>
      </c>
      <c r="C54" s="30" t="s">
        <v>58</v>
      </c>
      <c r="D54" s="377" t="s">
        <v>59</v>
      </c>
      <c r="E54" s="378"/>
      <c r="F54" s="29" t="s">
        <v>4</v>
      </c>
      <c r="G54" s="214" t="s">
        <v>60</v>
      </c>
      <c r="H54" s="31"/>
      <c r="I54" s="214" t="s">
        <v>61</v>
      </c>
      <c r="J54" s="31"/>
      <c r="K54" s="373" t="s">
        <v>62</v>
      </c>
      <c r="L54" s="374"/>
      <c r="M54" s="373" t="s">
        <v>63</v>
      </c>
      <c r="N54" s="374"/>
    </row>
    <row r="55" spans="1:14" ht="12.75">
      <c r="A55" s="32"/>
      <c r="B55" s="22"/>
      <c r="C55" s="33"/>
      <c r="D55" s="34"/>
      <c r="E55" s="35"/>
      <c r="F55" s="22"/>
      <c r="G55" s="36" t="s">
        <v>64</v>
      </c>
      <c r="H55" s="37" t="s">
        <v>65</v>
      </c>
      <c r="I55" s="37" t="s">
        <v>64</v>
      </c>
      <c r="J55" s="37" t="s">
        <v>66</v>
      </c>
      <c r="K55" s="36" t="s">
        <v>64</v>
      </c>
      <c r="L55" s="65" t="s">
        <v>66</v>
      </c>
      <c r="M55" s="36" t="s">
        <v>64</v>
      </c>
      <c r="N55" s="36" t="s">
        <v>65</v>
      </c>
    </row>
    <row r="56" spans="1:15" ht="12.75">
      <c r="A56" s="42" t="s">
        <v>94</v>
      </c>
      <c r="B56" s="90"/>
      <c r="C56" s="38"/>
      <c r="D56" s="39"/>
      <c r="E56" s="40"/>
      <c r="F56" s="41"/>
      <c r="G56" s="42"/>
      <c r="H56" s="43"/>
      <c r="I56" s="42"/>
      <c r="J56" s="43"/>
      <c r="K56" s="42"/>
      <c r="L56" s="43"/>
      <c r="M56" s="42"/>
      <c r="N56" s="43"/>
      <c r="O56" s="1"/>
    </row>
    <row r="57" spans="1:15" ht="12.75">
      <c r="A57" s="143" t="s">
        <v>106</v>
      </c>
      <c r="B57" s="143" t="s">
        <v>107</v>
      </c>
      <c r="C57" s="38"/>
      <c r="D57" s="39"/>
      <c r="E57" s="40"/>
      <c r="F57" s="41"/>
      <c r="G57" s="42"/>
      <c r="H57" s="41"/>
      <c r="I57" s="42"/>
      <c r="J57" s="43"/>
      <c r="K57" s="42"/>
      <c r="L57" s="43"/>
      <c r="M57" s="42"/>
      <c r="N57" s="43"/>
      <c r="O57" s="1"/>
    </row>
    <row r="58" spans="1:15" ht="12.75">
      <c r="A58" s="143"/>
      <c r="B58" s="143" t="s">
        <v>108</v>
      </c>
      <c r="C58" s="38"/>
      <c r="D58" s="39"/>
      <c r="E58" s="40"/>
      <c r="F58" s="167">
        <v>400000</v>
      </c>
      <c r="G58" s="42"/>
      <c r="H58" s="41">
        <v>400000</v>
      </c>
      <c r="I58" s="42"/>
      <c r="J58" s="43"/>
      <c r="K58" s="42"/>
      <c r="L58" s="43"/>
      <c r="M58" s="42"/>
      <c r="N58" s="43"/>
      <c r="O58" s="1"/>
    </row>
    <row r="59" spans="1:15" ht="12.75">
      <c r="A59" s="143"/>
      <c r="B59" s="143" t="s">
        <v>109</v>
      </c>
      <c r="C59" s="44"/>
      <c r="D59" s="39"/>
      <c r="E59" s="40"/>
      <c r="F59" s="162">
        <v>300000</v>
      </c>
      <c r="G59" s="42"/>
      <c r="H59" s="41"/>
      <c r="I59" s="42"/>
      <c r="J59" s="43"/>
      <c r="K59" s="42"/>
      <c r="L59" s="43"/>
      <c r="M59" s="42"/>
      <c r="N59" s="43">
        <v>300000</v>
      </c>
      <c r="O59" s="1"/>
    </row>
    <row r="60" spans="1:15" ht="12.75">
      <c r="A60" s="143" t="s">
        <v>220</v>
      </c>
      <c r="B60" s="143" t="s">
        <v>111</v>
      </c>
      <c r="C60" s="44"/>
      <c r="D60" s="39"/>
      <c r="E60" s="40"/>
      <c r="F60" s="172"/>
      <c r="G60" s="42"/>
      <c r="H60" s="41"/>
      <c r="I60" s="42"/>
      <c r="J60" s="43"/>
      <c r="K60" s="42"/>
      <c r="L60" s="43"/>
      <c r="M60" s="42"/>
      <c r="N60" s="43"/>
      <c r="O60" s="1"/>
    </row>
    <row r="61" spans="1:15" ht="12.75">
      <c r="A61" s="143"/>
      <c r="B61" s="143" t="s">
        <v>112</v>
      </c>
      <c r="C61" s="38"/>
      <c r="D61" s="39"/>
      <c r="E61" s="40"/>
      <c r="F61" s="162">
        <v>1000000</v>
      </c>
      <c r="G61" s="42"/>
      <c r="H61" s="43">
        <f>+F61/4</f>
        <v>250000</v>
      </c>
      <c r="I61" s="42"/>
      <c r="J61" s="43">
        <v>250000</v>
      </c>
      <c r="K61" s="42"/>
      <c r="L61" s="43">
        <v>250000</v>
      </c>
      <c r="M61" s="42"/>
      <c r="N61" s="43">
        <v>250000</v>
      </c>
      <c r="O61" s="1"/>
    </row>
    <row r="62" spans="1:15" ht="12.75">
      <c r="A62" s="143" t="s">
        <v>113</v>
      </c>
      <c r="B62" s="143" t="s">
        <v>114</v>
      </c>
      <c r="C62" s="38"/>
      <c r="D62" s="39"/>
      <c r="E62" s="40"/>
      <c r="F62" s="162">
        <v>50000</v>
      </c>
      <c r="G62" s="42"/>
      <c r="H62" s="43">
        <f>+F62/4</f>
        <v>12500</v>
      </c>
      <c r="I62" s="42"/>
      <c r="J62" s="43">
        <v>12500</v>
      </c>
      <c r="K62" s="42"/>
      <c r="L62" s="43">
        <v>12500</v>
      </c>
      <c r="M62" s="42"/>
      <c r="N62" s="43">
        <v>12500</v>
      </c>
      <c r="O62" s="1"/>
    </row>
    <row r="63" spans="1:15" ht="12.75">
      <c r="A63" s="143" t="s">
        <v>110</v>
      </c>
      <c r="B63" s="143" t="s">
        <v>115</v>
      </c>
      <c r="C63" s="38"/>
      <c r="D63" s="39"/>
      <c r="E63" s="40"/>
      <c r="F63" s="143"/>
      <c r="G63" s="42"/>
      <c r="H63" s="43"/>
      <c r="I63" s="42"/>
      <c r="J63" s="43"/>
      <c r="K63" s="42"/>
      <c r="L63" s="43"/>
      <c r="M63" s="42"/>
      <c r="N63" s="43"/>
      <c r="O63" s="1"/>
    </row>
    <row r="64" spans="1:15" ht="12.75">
      <c r="A64" s="143"/>
      <c r="B64" s="143" t="s">
        <v>228</v>
      </c>
      <c r="C64" s="38"/>
      <c r="D64" s="39"/>
      <c r="E64" s="40"/>
      <c r="F64" s="166">
        <v>500000</v>
      </c>
      <c r="G64" s="42"/>
      <c r="H64" s="43">
        <f>+F64/4</f>
        <v>125000</v>
      </c>
      <c r="I64" s="42"/>
      <c r="J64" s="43">
        <v>125000</v>
      </c>
      <c r="K64" s="42"/>
      <c r="L64" s="43">
        <v>125000</v>
      </c>
      <c r="M64" s="42"/>
      <c r="N64" s="43">
        <v>125000</v>
      </c>
      <c r="O64" s="1"/>
    </row>
    <row r="65" spans="1:15" ht="12.75">
      <c r="A65" s="143"/>
      <c r="B65" s="143" t="s">
        <v>221</v>
      </c>
      <c r="C65" s="38"/>
      <c r="D65" s="39"/>
      <c r="E65" s="40"/>
      <c r="F65" s="166">
        <v>450000</v>
      </c>
      <c r="G65" s="42"/>
      <c r="H65" s="43">
        <f>+F65/4</f>
        <v>112500</v>
      </c>
      <c r="I65" s="42"/>
      <c r="J65" s="43">
        <v>112500</v>
      </c>
      <c r="K65" s="42"/>
      <c r="L65" s="43">
        <v>112500</v>
      </c>
      <c r="M65" s="42"/>
      <c r="N65" s="43">
        <v>112500</v>
      </c>
      <c r="O65" s="1"/>
    </row>
    <row r="66" spans="1:15" ht="12.75">
      <c r="A66" s="143"/>
      <c r="B66" s="160" t="s">
        <v>222</v>
      </c>
      <c r="C66" s="38"/>
      <c r="D66" s="39"/>
      <c r="E66" s="40"/>
      <c r="F66" s="173"/>
      <c r="G66" s="42"/>
      <c r="H66" s="43"/>
      <c r="I66" s="42"/>
      <c r="J66" s="43"/>
      <c r="K66" s="42"/>
      <c r="L66" s="43"/>
      <c r="M66" s="42"/>
      <c r="N66" s="43"/>
      <c r="O66" s="1"/>
    </row>
    <row r="67" spans="1:15" ht="12.75">
      <c r="A67" s="143" t="s">
        <v>116</v>
      </c>
      <c r="B67" s="168" t="s">
        <v>117</v>
      </c>
      <c r="C67" s="38"/>
      <c r="D67" s="39"/>
      <c r="E67" s="40"/>
      <c r="F67" s="161"/>
      <c r="G67" s="42"/>
      <c r="H67" s="43"/>
      <c r="I67" s="42"/>
      <c r="J67" s="43"/>
      <c r="K67" s="42"/>
      <c r="L67" s="43"/>
      <c r="M67" s="42"/>
      <c r="N67" s="43"/>
      <c r="O67" s="1"/>
    </row>
    <row r="68" spans="1:15" ht="12.75">
      <c r="A68" s="143"/>
      <c r="B68" s="168" t="s">
        <v>223</v>
      </c>
      <c r="C68" s="38"/>
      <c r="D68" s="39"/>
      <c r="E68" s="40"/>
      <c r="F68" s="161">
        <v>380000</v>
      </c>
      <c r="G68" s="42"/>
      <c r="H68" s="43">
        <v>100000</v>
      </c>
      <c r="I68" s="42"/>
      <c r="J68" s="43">
        <v>100000</v>
      </c>
      <c r="K68" s="42"/>
      <c r="L68" s="43">
        <v>100000</v>
      </c>
      <c r="M68" s="42"/>
      <c r="N68" s="43">
        <v>80000</v>
      </c>
      <c r="O68" s="1"/>
    </row>
    <row r="69" spans="1:15" ht="12.75">
      <c r="A69" s="143"/>
      <c r="B69" s="168" t="s">
        <v>224</v>
      </c>
      <c r="C69" s="38"/>
      <c r="D69" s="39"/>
      <c r="E69" s="40"/>
      <c r="F69" s="161">
        <v>40000</v>
      </c>
      <c r="G69" s="42"/>
      <c r="H69" s="43"/>
      <c r="I69" s="42"/>
      <c r="J69" s="43">
        <v>40000</v>
      </c>
      <c r="K69" s="42"/>
      <c r="L69" s="43"/>
      <c r="M69" s="42"/>
      <c r="N69" s="43"/>
      <c r="O69" s="1"/>
    </row>
    <row r="70" spans="1:15" ht="12.75">
      <c r="A70" s="143"/>
      <c r="B70" s="168" t="s">
        <v>225</v>
      </c>
      <c r="C70" s="38"/>
      <c r="D70" s="39"/>
      <c r="E70" s="40"/>
      <c r="F70" s="161">
        <v>50000</v>
      </c>
      <c r="G70" s="42"/>
      <c r="H70" s="43">
        <v>50000</v>
      </c>
      <c r="I70" s="42"/>
      <c r="J70" s="43"/>
      <c r="K70" s="42"/>
      <c r="L70" s="43"/>
      <c r="M70" s="42"/>
      <c r="N70" s="43"/>
      <c r="O70" s="1"/>
    </row>
    <row r="71" spans="1:15" ht="12.75">
      <c r="A71" s="143"/>
      <c r="B71" s="168" t="s">
        <v>226</v>
      </c>
      <c r="C71" s="38"/>
      <c r="D71" s="39"/>
      <c r="E71" s="40"/>
      <c r="F71" s="161">
        <v>30000</v>
      </c>
      <c r="G71" s="42"/>
      <c r="H71" s="43"/>
      <c r="I71" s="42"/>
      <c r="J71" s="43">
        <v>30000</v>
      </c>
      <c r="K71" s="42"/>
      <c r="L71" s="43"/>
      <c r="M71" s="42"/>
      <c r="N71" s="43"/>
      <c r="O71" s="1"/>
    </row>
    <row r="72" spans="1:15" ht="12.75">
      <c r="A72" s="169" t="s">
        <v>118</v>
      </c>
      <c r="B72" s="170" t="s">
        <v>119</v>
      </c>
      <c r="C72" s="38"/>
      <c r="D72" s="39"/>
      <c r="E72" s="40"/>
      <c r="F72" s="174"/>
      <c r="G72" s="42"/>
      <c r="H72" s="43"/>
      <c r="I72" s="42"/>
      <c r="J72" s="43"/>
      <c r="K72" s="42"/>
      <c r="L72" s="43"/>
      <c r="M72" s="42"/>
      <c r="N72" s="43"/>
      <c r="O72" s="1"/>
    </row>
    <row r="73" spans="1:15" ht="12.75">
      <c r="A73" s="169"/>
      <c r="B73" s="170" t="s">
        <v>120</v>
      </c>
      <c r="C73" s="38"/>
      <c r="D73" s="39"/>
      <c r="E73" s="40"/>
      <c r="F73" s="161">
        <v>1000000</v>
      </c>
      <c r="G73" s="42"/>
      <c r="H73" s="43">
        <v>500000</v>
      </c>
      <c r="I73" s="42"/>
      <c r="J73" s="43">
        <v>250000</v>
      </c>
      <c r="K73" s="42"/>
      <c r="L73" s="43">
        <v>250000</v>
      </c>
      <c r="M73" s="42"/>
      <c r="N73" s="43"/>
      <c r="O73" s="1"/>
    </row>
    <row r="74" spans="1:15" ht="12.75">
      <c r="A74" s="143" t="s">
        <v>122</v>
      </c>
      <c r="B74" s="143" t="s">
        <v>123</v>
      </c>
      <c r="C74" s="38"/>
      <c r="D74" s="39"/>
      <c r="E74" s="40"/>
      <c r="F74" s="161"/>
      <c r="G74" s="42"/>
      <c r="H74" s="43"/>
      <c r="I74" s="42"/>
      <c r="J74" s="43"/>
      <c r="K74" s="42"/>
      <c r="L74" s="43"/>
      <c r="M74" s="42"/>
      <c r="N74" s="43"/>
      <c r="O74" s="1"/>
    </row>
    <row r="75" spans="1:15" ht="12.75">
      <c r="A75" s="143"/>
      <c r="B75" s="171" t="s">
        <v>121</v>
      </c>
      <c r="C75" s="38"/>
      <c r="D75" s="39"/>
      <c r="E75" s="40"/>
      <c r="F75" s="161">
        <v>1000000</v>
      </c>
      <c r="G75" s="42"/>
      <c r="H75" s="43">
        <v>250000</v>
      </c>
      <c r="I75" s="42"/>
      <c r="J75" s="43">
        <v>250000</v>
      </c>
      <c r="K75" s="42"/>
      <c r="L75" s="43">
        <v>250000</v>
      </c>
      <c r="M75" s="42"/>
      <c r="N75" s="43">
        <v>250000</v>
      </c>
      <c r="O75" s="1"/>
    </row>
    <row r="76" spans="1:15" ht="12.75">
      <c r="A76" s="143" t="s">
        <v>124</v>
      </c>
      <c r="B76" s="143" t="s">
        <v>125</v>
      </c>
      <c r="C76" s="38"/>
      <c r="D76" s="39"/>
      <c r="E76" s="40"/>
      <c r="F76" s="166"/>
      <c r="G76" s="42"/>
      <c r="H76" s="43"/>
      <c r="I76" s="42"/>
      <c r="J76" s="43"/>
      <c r="K76" s="42"/>
      <c r="L76" s="43"/>
      <c r="M76" s="42"/>
      <c r="N76" s="43"/>
      <c r="O76" s="1"/>
    </row>
    <row r="77" spans="1:15" ht="12.75">
      <c r="A77" s="143"/>
      <c r="B77" s="171" t="s">
        <v>121</v>
      </c>
      <c r="C77" s="38"/>
      <c r="D77" s="39"/>
      <c r="E77" s="40"/>
      <c r="F77" s="166">
        <v>1500000</v>
      </c>
      <c r="G77" s="42"/>
      <c r="H77" s="43">
        <f>+F77/4</f>
        <v>375000</v>
      </c>
      <c r="I77" s="42"/>
      <c r="J77" s="43">
        <v>375000</v>
      </c>
      <c r="K77" s="42"/>
      <c r="L77" s="43">
        <v>375000</v>
      </c>
      <c r="M77" s="42"/>
      <c r="N77" s="43">
        <v>375000</v>
      </c>
      <c r="O77" s="1"/>
    </row>
    <row r="78" spans="1:15" ht="12.75">
      <c r="A78" s="143" t="s">
        <v>126</v>
      </c>
      <c r="B78" s="143" t="s">
        <v>127</v>
      </c>
      <c r="C78" s="38"/>
      <c r="D78" s="39"/>
      <c r="E78" s="40"/>
      <c r="F78" s="161"/>
      <c r="G78" s="42"/>
      <c r="H78" s="43"/>
      <c r="I78" s="42"/>
      <c r="J78" s="43"/>
      <c r="K78" s="42"/>
      <c r="L78" s="43"/>
      <c r="M78" s="42"/>
      <c r="N78" s="43"/>
      <c r="O78" s="1"/>
    </row>
    <row r="79" spans="1:15" ht="12.75">
      <c r="A79" s="143"/>
      <c r="B79" s="143" t="s">
        <v>227</v>
      </c>
      <c r="C79" s="38"/>
      <c r="D79" s="39"/>
      <c r="E79" s="40"/>
      <c r="F79" s="161">
        <v>18917</v>
      </c>
      <c r="G79" s="42"/>
      <c r="H79" s="43">
        <v>18917</v>
      </c>
      <c r="I79" s="42"/>
      <c r="J79" s="43"/>
      <c r="K79" s="42"/>
      <c r="L79" s="43"/>
      <c r="M79" s="42"/>
      <c r="N79" s="43"/>
      <c r="O79" s="1"/>
    </row>
    <row r="80" spans="1:15" ht="12.75">
      <c r="A80" s="143" t="s">
        <v>128</v>
      </c>
      <c r="B80" s="143" t="s">
        <v>129</v>
      </c>
      <c r="C80" s="38"/>
      <c r="D80" s="39"/>
      <c r="E80" s="40"/>
      <c r="F80" s="161"/>
      <c r="G80" s="42"/>
      <c r="H80" s="43"/>
      <c r="I80" s="42"/>
      <c r="J80" s="43"/>
      <c r="K80" s="42"/>
      <c r="L80" s="43"/>
      <c r="M80" s="42"/>
      <c r="N80" s="43"/>
      <c r="O80" s="1"/>
    </row>
    <row r="81" spans="1:15" ht="12.75">
      <c r="A81" s="143"/>
      <c r="B81" s="143" t="s">
        <v>229</v>
      </c>
      <c r="C81" s="38"/>
      <c r="D81" s="39"/>
      <c r="E81" s="40"/>
      <c r="F81" s="161">
        <v>20000</v>
      </c>
      <c r="G81" s="42"/>
      <c r="H81" s="43">
        <v>5000</v>
      </c>
      <c r="I81" s="42"/>
      <c r="J81" s="43">
        <v>5000</v>
      </c>
      <c r="K81" s="42"/>
      <c r="L81" s="43">
        <v>5000</v>
      </c>
      <c r="M81" s="42"/>
      <c r="N81" s="43">
        <v>5000</v>
      </c>
      <c r="O81" s="1"/>
    </row>
    <row r="82" spans="1:15" ht="12.75">
      <c r="A82" s="143" t="s">
        <v>126</v>
      </c>
      <c r="B82" s="143" t="s">
        <v>130</v>
      </c>
      <c r="C82" s="44"/>
      <c r="D82" s="39"/>
      <c r="E82" s="40"/>
      <c r="F82" s="161"/>
      <c r="G82" s="42"/>
      <c r="H82" s="43"/>
      <c r="I82" s="42"/>
      <c r="J82" s="43"/>
      <c r="K82" s="42"/>
      <c r="L82" s="43"/>
      <c r="M82" s="42"/>
      <c r="N82" s="43"/>
      <c r="O82" s="1"/>
    </row>
    <row r="83" spans="1:15" ht="12.75">
      <c r="A83" s="143"/>
      <c r="B83" s="143" t="s">
        <v>230</v>
      </c>
      <c r="C83" s="44"/>
      <c r="D83" s="39"/>
      <c r="E83" s="40"/>
      <c r="F83" s="161">
        <v>20000</v>
      </c>
      <c r="G83" s="42"/>
      <c r="H83" s="43"/>
      <c r="I83" s="42"/>
      <c r="J83" s="43">
        <v>10000</v>
      </c>
      <c r="K83" s="42"/>
      <c r="L83" s="43">
        <v>5000</v>
      </c>
      <c r="M83" s="42"/>
      <c r="N83" s="43">
        <v>5000</v>
      </c>
      <c r="O83" s="1"/>
    </row>
    <row r="84" spans="1:15" ht="12.75">
      <c r="A84" s="143" t="s">
        <v>126</v>
      </c>
      <c r="B84" s="175" t="s">
        <v>131</v>
      </c>
      <c r="C84" s="38"/>
      <c r="D84" s="39"/>
      <c r="E84" s="40"/>
      <c r="F84" s="143"/>
      <c r="G84" s="42"/>
      <c r="H84" s="43"/>
      <c r="I84" s="42"/>
      <c r="J84" s="43"/>
      <c r="K84" s="42"/>
      <c r="L84" s="43"/>
      <c r="M84" s="42"/>
      <c r="N84" s="43"/>
      <c r="O84" s="1"/>
    </row>
    <row r="85" spans="1:15" ht="12.75">
      <c r="A85" s="143"/>
      <c r="B85" s="143" t="s">
        <v>231</v>
      </c>
      <c r="C85" s="38"/>
      <c r="D85" s="39"/>
      <c r="E85" s="40"/>
      <c r="F85" s="167">
        <v>100000</v>
      </c>
      <c r="G85" s="42"/>
      <c r="H85" s="43"/>
      <c r="I85" s="42"/>
      <c r="J85" s="43"/>
      <c r="K85" s="42"/>
      <c r="L85" s="43">
        <v>100000</v>
      </c>
      <c r="M85" s="42"/>
      <c r="N85" s="43"/>
      <c r="O85" s="1"/>
    </row>
    <row r="86" spans="1:15" ht="12.75">
      <c r="A86" s="42"/>
      <c r="B86" s="90"/>
      <c r="C86" s="38"/>
      <c r="D86" s="39"/>
      <c r="E86" s="40"/>
      <c r="F86" s="41"/>
      <c r="G86" s="42"/>
      <c r="H86" s="43"/>
      <c r="I86" s="42"/>
      <c r="J86" s="43"/>
      <c r="K86" s="42"/>
      <c r="L86" s="43"/>
      <c r="M86" s="42"/>
      <c r="N86" s="43"/>
      <c r="O86" s="1"/>
    </row>
    <row r="87" spans="1:15" ht="12.75">
      <c r="A87" s="37" t="s">
        <v>88</v>
      </c>
      <c r="B87" s="90"/>
      <c r="C87" s="38"/>
      <c r="D87" s="39"/>
      <c r="E87" s="40"/>
      <c r="F87" s="176">
        <f>SUM(F58:F86)</f>
        <v>6858917</v>
      </c>
      <c r="G87" s="177"/>
      <c r="H87" s="178">
        <f>SUM(H58:H86)</f>
        <v>2198917</v>
      </c>
      <c r="I87" s="177"/>
      <c r="J87" s="178">
        <f>SUM(J58:J86)</f>
        <v>1560000</v>
      </c>
      <c r="K87" s="177"/>
      <c r="L87" s="178">
        <f>SUM(L58:L86)</f>
        <v>1585000</v>
      </c>
      <c r="M87" s="177"/>
      <c r="N87" s="178">
        <f>SUM(N58:N86)</f>
        <v>1515000</v>
      </c>
      <c r="O87" s="66">
        <f>+N87+L87+J87+H87</f>
        <v>6858917</v>
      </c>
    </row>
    <row r="88" spans="1:15" ht="12.75">
      <c r="A88" s="37" t="s">
        <v>132</v>
      </c>
      <c r="B88" s="51"/>
      <c r="C88" s="52"/>
      <c r="D88" s="46"/>
      <c r="E88" s="47"/>
      <c r="F88" s="176">
        <f>+F87+F39</f>
        <v>11732917</v>
      </c>
      <c r="G88" s="177"/>
      <c r="H88" s="178">
        <f>+H87+H39</f>
        <v>3974067</v>
      </c>
      <c r="I88" s="177"/>
      <c r="J88" s="178">
        <f>+J87+J39</f>
        <v>2650400</v>
      </c>
      <c r="K88" s="177"/>
      <c r="L88" s="178">
        <f>+L87+L39</f>
        <v>2601750</v>
      </c>
      <c r="M88" s="177"/>
      <c r="N88" s="178">
        <f>+N87+N39</f>
        <v>2506700</v>
      </c>
      <c r="O88" s="66"/>
    </row>
    <row r="89" spans="1:14" ht="12.75">
      <c r="A89" s="11"/>
      <c r="B89" s="53"/>
      <c r="C89" s="54"/>
      <c r="D89" s="55"/>
      <c r="E89" s="56"/>
      <c r="F89" s="57"/>
      <c r="G89" s="57"/>
      <c r="H89" s="53"/>
      <c r="I89" s="53"/>
      <c r="J89" s="53"/>
      <c r="K89" s="53"/>
      <c r="L89" s="53"/>
      <c r="M89" s="53"/>
      <c r="N89" s="64"/>
    </row>
    <row r="90" spans="1:14" ht="12.75">
      <c r="A90" s="58"/>
      <c r="B90" s="57" t="s">
        <v>89</v>
      </c>
      <c r="C90" s="59"/>
      <c r="D90" s="60"/>
      <c r="E90" s="61"/>
      <c r="F90" s="57"/>
      <c r="G90" s="57"/>
      <c r="H90" s="57"/>
      <c r="I90" s="57"/>
      <c r="J90" s="57"/>
      <c r="K90" s="57"/>
      <c r="L90" s="57"/>
      <c r="M90" s="57"/>
      <c r="N90" s="67"/>
    </row>
    <row r="91" spans="1:14" ht="12.75">
      <c r="A91" s="58"/>
      <c r="B91" s="57"/>
      <c r="C91" s="59"/>
      <c r="D91" s="60"/>
      <c r="E91" s="61"/>
      <c r="F91" s="57"/>
      <c r="G91" s="57"/>
      <c r="H91" s="57"/>
      <c r="I91" s="57"/>
      <c r="J91" s="57"/>
      <c r="K91" s="57"/>
      <c r="L91" s="57"/>
      <c r="M91" s="57"/>
      <c r="N91" s="67"/>
    </row>
    <row r="92" spans="1:14" ht="12.75">
      <c r="A92" s="58"/>
      <c r="B92" s="57"/>
      <c r="C92" s="59"/>
      <c r="D92" s="60"/>
      <c r="E92" s="61"/>
      <c r="F92" s="57"/>
      <c r="G92" s="57"/>
      <c r="H92" s="57" t="s">
        <v>90</v>
      </c>
      <c r="I92" s="57"/>
      <c r="J92" s="379" t="s">
        <v>837</v>
      </c>
      <c r="K92" s="379"/>
      <c r="L92" s="379"/>
      <c r="M92" s="57"/>
      <c r="N92" s="67"/>
    </row>
    <row r="93" spans="1:14" ht="12.75">
      <c r="A93" s="58"/>
      <c r="B93" s="57"/>
      <c r="C93" s="59"/>
      <c r="D93" s="60"/>
      <c r="E93" s="61"/>
      <c r="F93" s="57"/>
      <c r="G93" s="57"/>
      <c r="H93" s="57"/>
      <c r="I93" s="57"/>
      <c r="J93" s="380" t="s">
        <v>91</v>
      </c>
      <c r="K93" s="380"/>
      <c r="L93" s="380"/>
      <c r="M93" s="57"/>
      <c r="N93" s="67"/>
    </row>
    <row r="94" spans="1:14" ht="12.75">
      <c r="A94" s="22"/>
      <c r="B94" s="62"/>
      <c r="C94" s="19"/>
      <c r="D94" s="20"/>
      <c r="E94" s="21"/>
      <c r="F94" s="62"/>
      <c r="G94" s="62"/>
      <c r="H94" s="62"/>
      <c r="I94" s="62"/>
      <c r="J94" s="62"/>
      <c r="K94" s="62"/>
      <c r="L94" s="62"/>
      <c r="M94" s="62"/>
      <c r="N94" s="23"/>
    </row>
    <row r="95" spans="1:14" ht="12.75">
      <c r="A95" s="9"/>
      <c r="B95" s="9"/>
      <c r="C95" s="137"/>
      <c r="D95" s="138"/>
      <c r="E95" s="110"/>
      <c r="F95" s="9"/>
      <c r="G95" s="9"/>
      <c r="H95" s="9"/>
      <c r="I95" s="9"/>
      <c r="J95" s="9"/>
      <c r="K95" s="9"/>
      <c r="L95" s="9"/>
      <c r="M95" s="9"/>
      <c r="N95" s="9"/>
    </row>
  </sheetData>
  <sheetProtection/>
  <mergeCells count="20">
    <mergeCell ref="J92:L92"/>
    <mergeCell ref="J93:L93"/>
    <mergeCell ref="J42:L42"/>
    <mergeCell ref="J43:L43"/>
    <mergeCell ref="A47:O47"/>
    <mergeCell ref="A48:O48"/>
    <mergeCell ref="G53:N53"/>
    <mergeCell ref="D54:E54"/>
    <mergeCell ref="K54:L54"/>
    <mergeCell ref="M54:N54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8" right="1" top="1" bottom="0.75" header="0.5" footer="0.5"/>
  <pageSetup horizontalDpi="300" verticalDpi="300" orientation="landscape" paperSize="5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P66"/>
  <sheetViews>
    <sheetView zoomScaleSheetLayoutView="96" zoomScalePageLayoutView="0" workbookViewId="0" topLeftCell="A1">
      <selection activeCell="D24" sqref="D24"/>
    </sheetView>
  </sheetViews>
  <sheetFormatPr defaultColWidth="9.140625" defaultRowHeight="12.75"/>
  <cols>
    <col min="1" max="1" width="10.7109375" style="2" customWidth="1"/>
    <col min="2" max="2" width="37.0039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0.710937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9.5742187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75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832</v>
      </c>
      <c r="G6" s="17"/>
      <c r="H6" s="17"/>
      <c r="I6" s="17"/>
      <c r="J6" s="63"/>
      <c r="K6" s="53" t="s">
        <v>49</v>
      </c>
      <c r="L6" s="53"/>
      <c r="M6" s="53"/>
      <c r="N6" s="64"/>
    </row>
    <row r="7" spans="1:14" ht="12.75">
      <c r="A7" s="18" t="s">
        <v>208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6" s="1" customFormat="1" ht="15" customHeight="1">
      <c r="A11" s="295" t="s">
        <v>768</v>
      </c>
      <c r="B11" s="295" t="s">
        <v>769</v>
      </c>
      <c r="C11" s="38"/>
      <c r="D11" s="39"/>
      <c r="E11" s="40"/>
      <c r="F11" s="41">
        <f>SUM(H11:N11)</f>
        <v>4500</v>
      </c>
      <c r="G11" s="42"/>
      <c r="H11" s="43">
        <v>1125</v>
      </c>
      <c r="I11" s="42"/>
      <c r="J11" s="43">
        <v>1125</v>
      </c>
      <c r="K11" s="42"/>
      <c r="L11" s="43">
        <v>1125</v>
      </c>
      <c r="M11" s="42"/>
      <c r="N11" s="43">
        <v>1125</v>
      </c>
      <c r="P11" s="66"/>
    </row>
    <row r="12" spans="1:16" s="1" customFormat="1" ht="15" customHeight="1">
      <c r="A12" s="295" t="s">
        <v>770</v>
      </c>
      <c r="B12" s="295" t="s">
        <v>771</v>
      </c>
      <c r="C12" s="38"/>
      <c r="D12" s="39"/>
      <c r="E12" s="40"/>
      <c r="F12" s="41">
        <f aca="true" t="shared" si="0" ref="F12:F29">SUM(H12:N12)</f>
        <v>3000</v>
      </c>
      <c r="G12" s="42"/>
      <c r="H12" s="43">
        <v>750</v>
      </c>
      <c r="I12" s="42"/>
      <c r="J12" s="43">
        <v>750</v>
      </c>
      <c r="K12" s="42"/>
      <c r="L12" s="43">
        <v>750</v>
      </c>
      <c r="M12" s="42"/>
      <c r="N12" s="43">
        <v>750</v>
      </c>
      <c r="P12" s="66"/>
    </row>
    <row r="13" spans="1:16" s="1" customFormat="1" ht="15" customHeight="1">
      <c r="A13" s="295" t="s">
        <v>772</v>
      </c>
      <c r="B13" s="295" t="s">
        <v>773</v>
      </c>
      <c r="C13" s="38"/>
      <c r="D13" s="39"/>
      <c r="E13" s="40"/>
      <c r="F13" s="41">
        <f t="shared" si="0"/>
        <v>3000</v>
      </c>
      <c r="G13" s="42"/>
      <c r="H13" s="43">
        <v>750</v>
      </c>
      <c r="I13" s="42"/>
      <c r="J13" s="43">
        <v>750</v>
      </c>
      <c r="K13" s="42"/>
      <c r="L13" s="43">
        <v>750</v>
      </c>
      <c r="M13" s="42"/>
      <c r="N13" s="43">
        <v>750</v>
      </c>
      <c r="P13" s="66"/>
    </row>
    <row r="14" spans="1:16" s="1" customFormat="1" ht="15" customHeight="1">
      <c r="A14" s="295" t="s">
        <v>774</v>
      </c>
      <c r="B14" s="295" t="s">
        <v>775</v>
      </c>
      <c r="C14" s="44"/>
      <c r="D14" s="39"/>
      <c r="E14" s="40"/>
      <c r="F14" s="41">
        <f t="shared" si="0"/>
        <v>45000</v>
      </c>
      <c r="G14" s="42"/>
      <c r="H14" s="43">
        <v>11250</v>
      </c>
      <c r="I14" s="42"/>
      <c r="J14" s="43">
        <v>11250</v>
      </c>
      <c r="K14" s="42"/>
      <c r="L14" s="43">
        <v>11250</v>
      </c>
      <c r="M14" s="42"/>
      <c r="N14" s="43">
        <v>11250</v>
      </c>
      <c r="P14" s="66"/>
    </row>
    <row r="15" spans="1:16" s="1" customFormat="1" ht="15" customHeight="1">
      <c r="A15" s="295" t="s">
        <v>776</v>
      </c>
      <c r="B15" s="295" t="s">
        <v>777</v>
      </c>
      <c r="C15" s="44"/>
      <c r="D15" s="39"/>
      <c r="E15" s="40"/>
      <c r="F15" s="41">
        <f t="shared" si="0"/>
        <v>2000</v>
      </c>
      <c r="G15" s="42"/>
      <c r="H15" s="43">
        <v>500</v>
      </c>
      <c r="I15" s="42"/>
      <c r="J15" s="43">
        <v>500</v>
      </c>
      <c r="K15" s="42"/>
      <c r="L15" s="43">
        <v>500</v>
      </c>
      <c r="M15" s="42"/>
      <c r="N15" s="43">
        <v>500</v>
      </c>
      <c r="P15" s="66"/>
    </row>
    <row r="16" spans="1:16" s="1" customFormat="1" ht="15" customHeight="1">
      <c r="A16" s="295" t="s">
        <v>778</v>
      </c>
      <c r="B16" s="295" t="s">
        <v>779</v>
      </c>
      <c r="C16" s="44"/>
      <c r="D16" s="39"/>
      <c r="E16" s="40"/>
      <c r="F16" s="41">
        <f t="shared" si="0"/>
        <v>4000</v>
      </c>
      <c r="G16" s="42"/>
      <c r="H16" s="43">
        <v>1000</v>
      </c>
      <c r="I16" s="42"/>
      <c r="J16" s="43">
        <v>1000</v>
      </c>
      <c r="K16" s="42"/>
      <c r="L16" s="43">
        <v>1000</v>
      </c>
      <c r="M16" s="42"/>
      <c r="N16" s="43">
        <v>1000</v>
      </c>
      <c r="P16" s="66"/>
    </row>
    <row r="17" spans="1:16" s="1" customFormat="1" ht="15" customHeight="1">
      <c r="A17" s="295" t="s">
        <v>780</v>
      </c>
      <c r="B17" s="295" t="s">
        <v>781</v>
      </c>
      <c r="C17" s="44"/>
      <c r="D17" s="39"/>
      <c r="E17" s="40"/>
      <c r="F17" s="41">
        <f t="shared" si="0"/>
        <v>8000</v>
      </c>
      <c r="G17" s="42"/>
      <c r="H17" s="43">
        <v>2000</v>
      </c>
      <c r="I17" s="42"/>
      <c r="J17" s="43">
        <v>2000</v>
      </c>
      <c r="K17" s="42"/>
      <c r="L17" s="43">
        <v>2000</v>
      </c>
      <c r="M17" s="42"/>
      <c r="N17" s="43">
        <v>2000</v>
      </c>
      <c r="P17" s="66"/>
    </row>
    <row r="18" spans="1:16" s="1" customFormat="1" ht="15" customHeight="1">
      <c r="A18" s="295" t="s">
        <v>782</v>
      </c>
      <c r="B18" s="295" t="s">
        <v>783</v>
      </c>
      <c r="C18" s="38"/>
      <c r="D18" s="39"/>
      <c r="E18" s="40"/>
      <c r="F18" s="41">
        <f t="shared" si="0"/>
        <v>9600</v>
      </c>
      <c r="G18" s="42"/>
      <c r="H18" s="43">
        <v>2400</v>
      </c>
      <c r="I18" s="42"/>
      <c r="J18" s="43">
        <v>2400</v>
      </c>
      <c r="K18" s="42"/>
      <c r="L18" s="43">
        <v>2400</v>
      </c>
      <c r="M18" s="42"/>
      <c r="N18" s="43">
        <v>2400</v>
      </c>
      <c r="P18" s="66"/>
    </row>
    <row r="19" spans="1:16" s="1" customFormat="1" ht="15" customHeight="1">
      <c r="A19" s="295" t="s">
        <v>784</v>
      </c>
      <c r="B19" s="295" t="s">
        <v>785</v>
      </c>
      <c r="C19" s="38"/>
      <c r="D19" s="39"/>
      <c r="E19" s="40"/>
      <c r="F19" s="41">
        <f t="shared" si="0"/>
        <v>24000</v>
      </c>
      <c r="G19" s="42"/>
      <c r="H19" s="43">
        <v>6000</v>
      </c>
      <c r="I19" s="42"/>
      <c r="J19" s="43">
        <v>6000</v>
      </c>
      <c r="K19" s="42"/>
      <c r="L19" s="43">
        <v>6000</v>
      </c>
      <c r="M19" s="42"/>
      <c r="N19" s="43">
        <v>6000</v>
      </c>
      <c r="P19" s="66"/>
    </row>
    <row r="20" spans="1:16" s="1" customFormat="1" ht="15" customHeight="1">
      <c r="A20" s="295" t="s">
        <v>786</v>
      </c>
      <c r="B20" s="295" t="s">
        <v>787</v>
      </c>
      <c r="C20" s="38"/>
      <c r="D20" s="39"/>
      <c r="E20" s="40"/>
      <c r="F20" s="41">
        <f>SUM(H20:N20)</f>
        <v>40000</v>
      </c>
      <c r="G20" s="42"/>
      <c r="H20" s="43">
        <v>20000</v>
      </c>
      <c r="I20" s="42"/>
      <c r="J20" s="43">
        <v>20000</v>
      </c>
      <c r="K20" s="42"/>
      <c r="L20" s="43">
        <v>0</v>
      </c>
      <c r="M20" s="42"/>
      <c r="N20" s="356">
        <v>0</v>
      </c>
      <c r="P20" s="66"/>
    </row>
    <row r="21" spans="1:16" s="1" customFormat="1" ht="15" customHeight="1">
      <c r="A21" s="295" t="s">
        <v>788</v>
      </c>
      <c r="B21" s="295" t="s">
        <v>787</v>
      </c>
      <c r="C21" s="44"/>
      <c r="D21" s="39"/>
      <c r="E21" s="40"/>
      <c r="F21" s="41">
        <f t="shared" si="0"/>
        <v>40000</v>
      </c>
      <c r="G21" s="42"/>
      <c r="H21" s="43">
        <v>0</v>
      </c>
      <c r="I21" s="42"/>
      <c r="J21" s="43">
        <v>0</v>
      </c>
      <c r="K21" s="42"/>
      <c r="L21" s="43">
        <v>20000</v>
      </c>
      <c r="M21" s="42"/>
      <c r="N21" s="43">
        <v>20000</v>
      </c>
      <c r="P21" s="66"/>
    </row>
    <row r="22" spans="1:16" s="1" customFormat="1" ht="15" customHeight="1">
      <c r="A22" s="295" t="s">
        <v>791</v>
      </c>
      <c r="B22" s="295" t="s">
        <v>789</v>
      </c>
      <c r="C22" s="38"/>
      <c r="D22" s="39"/>
      <c r="E22" s="40"/>
      <c r="F22" s="41">
        <f t="shared" si="0"/>
        <v>5000</v>
      </c>
      <c r="G22" s="42"/>
      <c r="H22" s="43">
        <v>2500</v>
      </c>
      <c r="I22" s="42"/>
      <c r="J22" s="43">
        <v>2500</v>
      </c>
      <c r="K22" s="42"/>
      <c r="L22" s="43" t="s">
        <v>790</v>
      </c>
      <c r="M22" s="42"/>
      <c r="N22" s="43">
        <v>0</v>
      </c>
      <c r="P22" s="66"/>
    </row>
    <row r="23" spans="1:16" s="1" customFormat="1" ht="15" customHeight="1">
      <c r="A23" s="295" t="s">
        <v>792</v>
      </c>
      <c r="B23" s="295" t="s">
        <v>789</v>
      </c>
      <c r="C23" s="38"/>
      <c r="D23" s="39"/>
      <c r="E23" s="40"/>
      <c r="F23" s="41">
        <f t="shared" si="0"/>
        <v>5000</v>
      </c>
      <c r="G23" s="42"/>
      <c r="H23" s="43">
        <v>0</v>
      </c>
      <c r="I23" s="42"/>
      <c r="J23" s="43">
        <v>0</v>
      </c>
      <c r="K23" s="42"/>
      <c r="L23" s="43">
        <v>2500</v>
      </c>
      <c r="M23" s="42"/>
      <c r="N23" s="43">
        <v>2500</v>
      </c>
      <c r="P23" s="66"/>
    </row>
    <row r="24" spans="1:16" s="1" customFormat="1" ht="30.75" customHeight="1">
      <c r="A24" s="295" t="s">
        <v>793</v>
      </c>
      <c r="B24" s="362" t="s">
        <v>798</v>
      </c>
      <c r="C24" s="38"/>
      <c r="D24" s="39"/>
      <c r="E24" s="40"/>
      <c r="F24" s="41">
        <f t="shared" si="0"/>
        <v>32500</v>
      </c>
      <c r="G24" s="42"/>
      <c r="H24" s="43">
        <v>32500</v>
      </c>
      <c r="I24" s="42"/>
      <c r="J24" s="43">
        <v>0</v>
      </c>
      <c r="K24" s="42"/>
      <c r="L24" s="43">
        <v>0</v>
      </c>
      <c r="M24" s="42"/>
      <c r="N24" s="43">
        <v>0</v>
      </c>
      <c r="P24" s="66"/>
    </row>
    <row r="25" spans="1:16" s="1" customFormat="1" ht="30" customHeight="1">
      <c r="A25" s="295" t="s">
        <v>794</v>
      </c>
      <c r="B25" s="362" t="s">
        <v>799</v>
      </c>
      <c r="C25" s="45"/>
      <c r="D25" s="46"/>
      <c r="E25" s="47"/>
      <c r="F25" s="41">
        <f t="shared" si="0"/>
        <v>10000</v>
      </c>
      <c r="G25" s="37"/>
      <c r="H25" s="198">
        <v>2500</v>
      </c>
      <c r="I25" s="199"/>
      <c r="J25" s="198">
        <v>2500</v>
      </c>
      <c r="K25" s="199"/>
      <c r="L25" s="198">
        <v>2500</v>
      </c>
      <c r="M25" s="199"/>
      <c r="N25" s="198">
        <v>2500</v>
      </c>
      <c r="P25" s="66"/>
    </row>
    <row r="26" spans="1:16" s="1" customFormat="1" ht="32.25" customHeight="1">
      <c r="A26" s="250" t="s">
        <v>795</v>
      </c>
      <c r="B26" s="362" t="s">
        <v>800</v>
      </c>
      <c r="C26" s="45"/>
      <c r="D26" s="46"/>
      <c r="E26" s="47"/>
      <c r="F26" s="41">
        <f t="shared" si="0"/>
        <v>5000</v>
      </c>
      <c r="G26" s="37"/>
      <c r="H26" s="198">
        <v>1250</v>
      </c>
      <c r="I26" s="199"/>
      <c r="J26" s="198">
        <v>1250</v>
      </c>
      <c r="K26" s="199"/>
      <c r="L26" s="198">
        <v>1250</v>
      </c>
      <c r="M26" s="199"/>
      <c r="N26" s="198">
        <v>1250</v>
      </c>
      <c r="P26" s="66"/>
    </row>
    <row r="27" spans="1:16" s="1" customFormat="1" ht="32.25" customHeight="1">
      <c r="A27" s="250" t="s">
        <v>796</v>
      </c>
      <c r="B27" s="362" t="s">
        <v>801</v>
      </c>
      <c r="C27" s="45"/>
      <c r="D27" s="46"/>
      <c r="E27" s="47"/>
      <c r="F27" s="41">
        <f t="shared" si="0"/>
        <v>40000</v>
      </c>
      <c r="G27" s="37"/>
      <c r="H27" s="198">
        <v>0</v>
      </c>
      <c r="I27" s="199"/>
      <c r="J27" s="198">
        <v>0</v>
      </c>
      <c r="K27" s="199"/>
      <c r="L27" s="198">
        <v>40000</v>
      </c>
      <c r="M27" s="199"/>
      <c r="N27" s="198">
        <v>0</v>
      </c>
      <c r="P27" s="66"/>
    </row>
    <row r="28" spans="1:16" s="1" customFormat="1" ht="31.5" customHeight="1">
      <c r="A28" s="250" t="s">
        <v>797</v>
      </c>
      <c r="B28" s="362" t="s">
        <v>802</v>
      </c>
      <c r="C28" s="45"/>
      <c r="D28" s="46"/>
      <c r="E28" s="47"/>
      <c r="F28" s="41">
        <f t="shared" si="0"/>
        <v>10000</v>
      </c>
      <c r="G28" s="37"/>
      <c r="H28" s="198">
        <v>0</v>
      </c>
      <c r="I28" s="199"/>
      <c r="J28" s="198">
        <v>0</v>
      </c>
      <c r="K28" s="199"/>
      <c r="L28" s="198">
        <v>10000</v>
      </c>
      <c r="M28" s="199"/>
      <c r="N28" s="198">
        <v>0</v>
      </c>
      <c r="P28" s="66"/>
    </row>
    <row r="29" spans="1:16" s="1" customFormat="1" ht="28.5" customHeight="1">
      <c r="A29" s="250" t="s">
        <v>803</v>
      </c>
      <c r="B29" s="363" t="s">
        <v>804</v>
      </c>
      <c r="C29" s="45"/>
      <c r="D29" s="46"/>
      <c r="E29" s="47"/>
      <c r="F29" s="41">
        <f t="shared" si="0"/>
        <v>35000</v>
      </c>
      <c r="G29" s="37"/>
      <c r="H29" s="198">
        <v>0</v>
      </c>
      <c r="I29" s="199"/>
      <c r="J29" s="198">
        <v>0</v>
      </c>
      <c r="K29" s="199"/>
      <c r="L29" s="198">
        <v>0</v>
      </c>
      <c r="M29" s="199"/>
      <c r="N29" s="198">
        <v>35000</v>
      </c>
      <c r="P29" s="66"/>
    </row>
    <row r="30" spans="1:16" s="1" customFormat="1" ht="15" customHeight="1">
      <c r="A30" s="37" t="s">
        <v>88</v>
      </c>
      <c r="B30" s="51"/>
      <c r="C30" s="52"/>
      <c r="D30" s="46"/>
      <c r="E30" s="47"/>
      <c r="F30" s="48">
        <f>SUM(F11:F29)</f>
        <v>325600</v>
      </c>
      <c r="G30" s="37"/>
      <c r="H30" s="178">
        <f>SUM(H11:H29)</f>
        <v>84525</v>
      </c>
      <c r="I30" s="178"/>
      <c r="J30" s="178">
        <f>SUM(J11:J29)</f>
        <v>52025</v>
      </c>
      <c r="K30" s="178"/>
      <c r="L30" s="178">
        <f>SUM(L11:L29)</f>
        <v>102025</v>
      </c>
      <c r="M30" s="178"/>
      <c r="N30" s="178">
        <f>SUM(N11:N29)</f>
        <v>87025</v>
      </c>
      <c r="P30" s="66"/>
    </row>
    <row r="31" spans="1:16" s="1" customFormat="1" ht="15" customHeight="1">
      <c r="A31" s="9"/>
      <c r="B31" s="57" t="s">
        <v>89</v>
      </c>
      <c r="C31" s="59"/>
      <c r="D31" s="60"/>
      <c r="E31" s="61"/>
      <c r="F31" s="57"/>
      <c r="G31" s="57"/>
      <c r="H31" s="57"/>
      <c r="I31" s="57"/>
      <c r="J31" s="57"/>
      <c r="K31" s="57"/>
      <c r="L31" s="57"/>
      <c r="M31" s="57"/>
      <c r="N31" s="57"/>
      <c r="P31" s="66"/>
    </row>
    <row r="32" spans="1:16" s="1" customFormat="1" ht="29.25" customHeight="1">
      <c r="A32" s="9"/>
      <c r="B32" s="57"/>
      <c r="C32" s="59"/>
      <c r="D32" s="60"/>
      <c r="E32" s="61"/>
      <c r="F32" s="57"/>
      <c r="G32" s="57"/>
      <c r="H32" s="57" t="s">
        <v>90</v>
      </c>
      <c r="I32" s="57"/>
      <c r="J32" s="379" t="s">
        <v>853</v>
      </c>
      <c r="K32" s="379"/>
      <c r="L32" s="379"/>
      <c r="M32" s="57"/>
      <c r="N32" s="57"/>
      <c r="P32" s="66"/>
    </row>
    <row r="33" spans="1:16" s="1" customFormat="1" ht="15" customHeight="1">
      <c r="A33" s="9"/>
      <c r="B33" s="57"/>
      <c r="C33" s="59"/>
      <c r="D33" s="60"/>
      <c r="E33" s="61"/>
      <c r="F33" s="57"/>
      <c r="G33" s="57"/>
      <c r="H33" s="57"/>
      <c r="I33" s="57"/>
      <c r="J33" s="409" t="s">
        <v>209</v>
      </c>
      <c r="K33" s="409"/>
      <c r="L33" s="409"/>
      <c r="M33" s="57"/>
      <c r="N33" s="57"/>
      <c r="P33" s="66"/>
    </row>
    <row r="34" spans="1:16" s="1" customFormat="1" ht="15" customHeight="1">
      <c r="A34" s="2" t="s">
        <v>44</v>
      </c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66"/>
    </row>
    <row r="35" spans="1:16" s="1" customFormat="1" ht="15" customHeight="1">
      <c r="A35" s="381" t="s">
        <v>45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66"/>
    </row>
    <row r="36" spans="1:16" s="1" customFormat="1" ht="15" customHeight="1">
      <c r="A36" s="375" t="s">
        <v>741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66"/>
    </row>
    <row r="37" spans="1:16" s="1" customFormat="1" ht="15" customHeight="1">
      <c r="A37" s="2"/>
      <c r="B37" s="2"/>
      <c r="C37" s="6"/>
      <c r="D37" s="7"/>
      <c r="E37" s="8"/>
      <c r="F37" s="9"/>
      <c r="G37" s="2"/>
      <c r="H37" s="2"/>
      <c r="I37" s="2"/>
      <c r="J37" s="2"/>
      <c r="K37" s="2"/>
      <c r="L37" s="2"/>
      <c r="M37" s="2"/>
      <c r="N37" s="2"/>
      <c r="O37"/>
      <c r="P37" s="66"/>
    </row>
    <row r="38" spans="1:16" s="1" customFormat="1" ht="15" customHeight="1">
      <c r="A38" s="10" t="s">
        <v>47</v>
      </c>
      <c r="B38" s="10"/>
      <c r="C38" s="6"/>
      <c r="D38" s="7"/>
      <c r="E38" s="8"/>
      <c r="F38" s="2"/>
      <c r="G38" s="2"/>
      <c r="H38" s="2"/>
      <c r="I38" s="2"/>
      <c r="J38" s="2"/>
      <c r="K38" s="2"/>
      <c r="L38" s="2"/>
      <c r="M38" s="2"/>
      <c r="N38" s="2"/>
      <c r="O38"/>
      <c r="P38" s="66"/>
    </row>
    <row r="39" spans="1:16" s="1" customFormat="1" ht="15" customHeight="1">
      <c r="A39" s="11" t="s">
        <v>48</v>
      </c>
      <c r="B39" s="12"/>
      <c r="C39" s="13"/>
      <c r="D39" s="14"/>
      <c r="E39" s="15"/>
      <c r="F39" s="181" t="s">
        <v>832</v>
      </c>
      <c r="G39" s="17"/>
      <c r="H39" s="17"/>
      <c r="I39" s="17"/>
      <c r="J39" s="63"/>
      <c r="K39" s="53" t="s">
        <v>174</v>
      </c>
      <c r="L39" s="53"/>
      <c r="M39" s="53"/>
      <c r="N39" s="64"/>
      <c r="O39"/>
      <c r="P39" s="66"/>
    </row>
    <row r="40" spans="1:16" s="1" customFormat="1" ht="15" customHeight="1">
      <c r="A40" s="18" t="s">
        <v>208</v>
      </c>
      <c r="B40" s="10"/>
      <c r="C40" s="19"/>
      <c r="D40" s="20"/>
      <c r="E40" s="21"/>
      <c r="F40" s="22" t="s">
        <v>51</v>
      </c>
      <c r="G40" s="22" t="s">
        <v>52</v>
      </c>
      <c r="H40" s="23"/>
      <c r="I40" s="16" t="s">
        <v>53</v>
      </c>
      <c r="J40" s="63"/>
      <c r="K40" s="62" t="s">
        <v>54</v>
      </c>
      <c r="L40" s="62"/>
      <c r="M40" s="62"/>
      <c r="N40" s="23"/>
      <c r="O40"/>
      <c r="P40" s="66"/>
    </row>
    <row r="41" spans="1:16" s="1" customFormat="1" ht="15" customHeight="1">
      <c r="A41" s="24"/>
      <c r="B41" s="11"/>
      <c r="C41" s="25"/>
      <c r="D41" s="26"/>
      <c r="E41" s="27"/>
      <c r="F41" s="11"/>
      <c r="G41" s="373" t="s">
        <v>55</v>
      </c>
      <c r="H41" s="376"/>
      <c r="I41" s="376"/>
      <c r="J41" s="376"/>
      <c r="K41" s="376"/>
      <c r="L41" s="376"/>
      <c r="M41" s="376"/>
      <c r="N41" s="374"/>
      <c r="O41"/>
      <c r="P41" s="66"/>
    </row>
    <row r="42" spans="1:16" s="1" customFormat="1" ht="15" customHeight="1">
      <c r="A42" s="28" t="s">
        <v>56</v>
      </c>
      <c r="B42" s="29" t="s">
        <v>57</v>
      </c>
      <c r="C42" s="30" t="s">
        <v>58</v>
      </c>
      <c r="D42" s="377" t="s">
        <v>59</v>
      </c>
      <c r="E42" s="378"/>
      <c r="F42" s="29" t="s">
        <v>4</v>
      </c>
      <c r="G42" s="373" t="s">
        <v>60</v>
      </c>
      <c r="H42" s="374"/>
      <c r="I42" s="373" t="s">
        <v>61</v>
      </c>
      <c r="J42" s="374"/>
      <c r="K42" s="373" t="s">
        <v>62</v>
      </c>
      <c r="L42" s="374"/>
      <c r="M42" s="373" t="s">
        <v>63</v>
      </c>
      <c r="N42" s="374"/>
      <c r="O42"/>
      <c r="P42" s="66"/>
    </row>
    <row r="43" spans="1:16" s="1" customFormat="1" ht="15" customHeight="1">
      <c r="A43" s="32"/>
      <c r="B43" s="22"/>
      <c r="C43" s="33"/>
      <c r="D43" s="34"/>
      <c r="E43" s="35"/>
      <c r="F43" s="22"/>
      <c r="G43" s="36" t="s">
        <v>64</v>
      </c>
      <c r="H43" s="37" t="s">
        <v>65</v>
      </c>
      <c r="I43" s="37" t="s">
        <v>64</v>
      </c>
      <c r="J43" s="37" t="s">
        <v>66</v>
      </c>
      <c r="K43" s="36" t="s">
        <v>64</v>
      </c>
      <c r="L43" s="65" t="s">
        <v>66</v>
      </c>
      <c r="M43" s="36" t="s">
        <v>64</v>
      </c>
      <c r="N43" s="36" t="s">
        <v>65</v>
      </c>
      <c r="O43"/>
      <c r="P43" s="66"/>
    </row>
    <row r="44" spans="1:15" ht="12.75">
      <c r="A44" s="357" t="s">
        <v>805</v>
      </c>
      <c r="B44" s="358" t="s">
        <v>829</v>
      </c>
      <c r="C44" s="45"/>
      <c r="D44" s="46"/>
      <c r="E44" s="47"/>
      <c r="F44" s="364">
        <f>SUM(H44:N44)</f>
        <v>400000</v>
      </c>
      <c r="G44" s="37"/>
      <c r="H44" s="198">
        <v>0</v>
      </c>
      <c r="I44" s="199"/>
      <c r="J44" s="198">
        <v>0</v>
      </c>
      <c r="K44" s="199"/>
      <c r="L44" s="198">
        <v>400000</v>
      </c>
      <c r="M44" s="199"/>
      <c r="N44" s="198">
        <v>0</v>
      </c>
      <c r="O44" s="1"/>
    </row>
    <row r="45" spans="1:14" ht="12.75">
      <c r="A45" s="357" t="s">
        <v>806</v>
      </c>
      <c r="B45" s="358" t="s">
        <v>830</v>
      </c>
      <c r="C45" s="45"/>
      <c r="D45" s="46"/>
      <c r="E45" s="47"/>
      <c r="F45" s="364">
        <f aca="true" t="shared" si="1" ref="F45:F58">SUM(H45:N45)</f>
        <v>20000</v>
      </c>
      <c r="G45" s="37"/>
      <c r="H45" s="198">
        <v>0</v>
      </c>
      <c r="I45" s="199"/>
      <c r="J45" s="198">
        <v>20000</v>
      </c>
      <c r="K45" s="199"/>
      <c r="L45" s="198">
        <v>0</v>
      </c>
      <c r="M45" s="199"/>
      <c r="N45" s="198">
        <v>0</v>
      </c>
    </row>
    <row r="46" spans="1:14" ht="12.75">
      <c r="A46" s="357" t="s">
        <v>807</v>
      </c>
      <c r="B46" s="358" t="s">
        <v>831</v>
      </c>
      <c r="C46" s="45"/>
      <c r="D46" s="46"/>
      <c r="E46" s="47"/>
      <c r="F46" s="364">
        <f t="shared" si="1"/>
        <v>47000</v>
      </c>
      <c r="G46" s="37"/>
      <c r="H46" s="198">
        <v>0</v>
      </c>
      <c r="I46" s="199"/>
      <c r="J46" s="198">
        <v>0</v>
      </c>
      <c r="K46" s="199"/>
      <c r="L46" s="198">
        <v>47000</v>
      </c>
      <c r="M46" s="199"/>
      <c r="N46" s="198">
        <v>0</v>
      </c>
    </row>
    <row r="47" spans="1:14" ht="25.5">
      <c r="A47" s="357" t="s">
        <v>808</v>
      </c>
      <c r="B47" s="361" t="s">
        <v>814</v>
      </c>
      <c r="C47" s="45"/>
      <c r="D47" s="46"/>
      <c r="E47" s="47"/>
      <c r="F47" s="364">
        <f t="shared" si="1"/>
        <v>90000</v>
      </c>
      <c r="G47" s="37"/>
      <c r="H47" s="198">
        <v>0</v>
      </c>
      <c r="I47" s="199"/>
      <c r="J47" s="198">
        <v>90000</v>
      </c>
      <c r="K47" s="199"/>
      <c r="L47" s="198">
        <v>0</v>
      </c>
      <c r="M47" s="199"/>
      <c r="N47" s="198">
        <v>0</v>
      </c>
    </row>
    <row r="48" spans="1:14" ht="25.5">
      <c r="A48" s="357" t="s">
        <v>809</v>
      </c>
      <c r="B48" s="361" t="s">
        <v>815</v>
      </c>
      <c r="C48" s="45"/>
      <c r="D48" s="46"/>
      <c r="E48" s="47"/>
      <c r="F48" s="364">
        <f t="shared" si="1"/>
        <v>12000</v>
      </c>
      <c r="G48" s="37"/>
      <c r="H48" s="198"/>
      <c r="I48" s="199"/>
      <c r="J48" s="198">
        <v>12000</v>
      </c>
      <c r="K48" s="199"/>
      <c r="L48" s="198"/>
      <c r="M48" s="199"/>
      <c r="N48" s="198"/>
    </row>
    <row r="49" spans="1:14" ht="25.5">
      <c r="A49" s="357" t="s">
        <v>810</v>
      </c>
      <c r="B49" s="361" t="s">
        <v>816</v>
      </c>
      <c r="C49" s="45"/>
      <c r="D49" s="46"/>
      <c r="E49" s="47"/>
      <c r="F49" s="364">
        <f t="shared" si="1"/>
        <v>92000</v>
      </c>
      <c r="G49" s="37"/>
      <c r="H49" s="198">
        <v>23000</v>
      </c>
      <c r="I49" s="199"/>
      <c r="J49" s="198">
        <v>23000</v>
      </c>
      <c r="K49" s="199"/>
      <c r="L49" s="198">
        <v>23000</v>
      </c>
      <c r="M49" s="199"/>
      <c r="N49" s="198">
        <v>23000</v>
      </c>
    </row>
    <row r="50" spans="1:14" ht="25.5">
      <c r="A50" s="357" t="s">
        <v>811</v>
      </c>
      <c r="B50" s="361" t="s">
        <v>817</v>
      </c>
      <c r="C50" s="45"/>
      <c r="D50" s="46"/>
      <c r="E50" s="47"/>
      <c r="F50" s="364">
        <f t="shared" si="1"/>
        <v>40000</v>
      </c>
      <c r="G50" s="37"/>
      <c r="H50" s="198">
        <v>10000</v>
      </c>
      <c r="I50" s="199"/>
      <c r="J50" s="198">
        <v>10000</v>
      </c>
      <c r="K50" s="199"/>
      <c r="L50" s="198">
        <v>10000</v>
      </c>
      <c r="M50" s="199"/>
      <c r="N50" s="198">
        <v>10000</v>
      </c>
    </row>
    <row r="51" spans="1:14" ht="12.75">
      <c r="A51" s="357" t="s">
        <v>812</v>
      </c>
      <c r="B51" s="361" t="s">
        <v>818</v>
      </c>
      <c r="C51" s="45"/>
      <c r="D51" s="46"/>
      <c r="E51" s="47"/>
      <c r="F51" s="364">
        <f t="shared" si="1"/>
        <v>8500</v>
      </c>
      <c r="G51" s="37"/>
      <c r="H51" s="198">
        <v>0</v>
      </c>
      <c r="I51" s="199"/>
      <c r="J51" s="198">
        <v>0</v>
      </c>
      <c r="K51" s="199"/>
      <c r="L51" s="198">
        <v>8500</v>
      </c>
      <c r="M51" s="199"/>
      <c r="N51" s="198">
        <v>0</v>
      </c>
    </row>
    <row r="52" spans="1:14" ht="38.25">
      <c r="A52" s="357" t="s">
        <v>813</v>
      </c>
      <c r="B52" s="361" t="s">
        <v>833</v>
      </c>
      <c r="C52" s="45"/>
      <c r="D52" s="46"/>
      <c r="E52" s="47"/>
      <c r="F52" s="364">
        <f t="shared" si="1"/>
        <v>70000</v>
      </c>
      <c r="G52" s="37"/>
      <c r="H52" s="198">
        <v>17500</v>
      </c>
      <c r="I52" s="199"/>
      <c r="J52" s="198">
        <v>17500</v>
      </c>
      <c r="K52" s="199"/>
      <c r="L52" s="198">
        <v>17500</v>
      </c>
      <c r="M52" s="199"/>
      <c r="N52" s="198">
        <v>17500</v>
      </c>
    </row>
    <row r="53" spans="1:14" ht="25.5">
      <c r="A53" s="357" t="s">
        <v>819</v>
      </c>
      <c r="B53" s="361" t="s">
        <v>834</v>
      </c>
      <c r="C53" s="45"/>
      <c r="D53" s="46"/>
      <c r="E53" s="47"/>
      <c r="F53" s="364">
        <f t="shared" si="1"/>
        <v>60000</v>
      </c>
      <c r="G53" s="37"/>
      <c r="H53" s="198">
        <v>15000</v>
      </c>
      <c r="I53" s="199"/>
      <c r="J53" s="198">
        <v>15000</v>
      </c>
      <c r="K53" s="199"/>
      <c r="L53" s="198">
        <v>15000</v>
      </c>
      <c r="M53" s="199"/>
      <c r="N53" s="198">
        <v>15000</v>
      </c>
    </row>
    <row r="54" spans="1:14" ht="30" customHeight="1">
      <c r="A54" s="357" t="s">
        <v>820</v>
      </c>
      <c r="B54" s="361" t="s">
        <v>835</v>
      </c>
      <c r="C54" s="45"/>
      <c r="D54" s="46"/>
      <c r="E54" s="47"/>
      <c r="F54" s="364">
        <f t="shared" si="1"/>
        <v>15000</v>
      </c>
      <c r="G54" s="37"/>
      <c r="H54" s="198">
        <v>3750</v>
      </c>
      <c r="I54" s="199"/>
      <c r="J54" s="198">
        <v>3750</v>
      </c>
      <c r="K54" s="199"/>
      <c r="L54" s="198">
        <v>3750</v>
      </c>
      <c r="M54" s="199"/>
      <c r="N54" s="198">
        <v>3750</v>
      </c>
    </row>
    <row r="55" spans="1:14" ht="12.75">
      <c r="A55" s="357" t="s">
        <v>821</v>
      </c>
      <c r="B55" s="358" t="s">
        <v>822</v>
      </c>
      <c r="C55" s="45"/>
      <c r="D55" s="46"/>
      <c r="E55" s="47"/>
      <c r="F55" s="364">
        <f t="shared" si="1"/>
        <v>20000</v>
      </c>
      <c r="G55" s="37"/>
      <c r="H55" s="198">
        <v>5000</v>
      </c>
      <c r="I55" s="199"/>
      <c r="J55" s="198">
        <v>5000</v>
      </c>
      <c r="K55" s="199"/>
      <c r="L55" s="198">
        <v>5000</v>
      </c>
      <c r="M55" s="199"/>
      <c r="N55" s="198">
        <v>5000</v>
      </c>
    </row>
    <row r="56" spans="1:14" ht="25.5">
      <c r="A56" s="357" t="s">
        <v>823</v>
      </c>
      <c r="B56" s="361" t="s">
        <v>824</v>
      </c>
      <c r="C56" s="45"/>
      <c r="D56" s="46"/>
      <c r="E56" s="47"/>
      <c r="F56" s="364">
        <f t="shared" si="1"/>
        <v>25000</v>
      </c>
      <c r="G56" s="37"/>
      <c r="H56" s="198">
        <v>6250</v>
      </c>
      <c r="I56" s="199"/>
      <c r="J56" s="198">
        <v>6250</v>
      </c>
      <c r="K56" s="199"/>
      <c r="L56" s="198">
        <v>6250</v>
      </c>
      <c r="M56" s="199"/>
      <c r="N56" s="198">
        <v>6250</v>
      </c>
    </row>
    <row r="57" spans="1:14" ht="12.75">
      <c r="A57" s="357" t="s">
        <v>825</v>
      </c>
      <c r="B57" s="358" t="s">
        <v>826</v>
      </c>
      <c r="C57" s="52"/>
      <c r="D57" s="46"/>
      <c r="E57" s="47"/>
      <c r="F57" s="364">
        <f t="shared" si="1"/>
        <v>25000</v>
      </c>
      <c r="G57" s="37"/>
      <c r="H57" s="198" t="s">
        <v>790</v>
      </c>
      <c r="I57" s="199"/>
      <c r="J57" s="198">
        <v>0</v>
      </c>
      <c r="K57" s="199"/>
      <c r="L57" s="198">
        <v>0</v>
      </c>
      <c r="M57" s="199"/>
      <c r="N57" s="198">
        <v>25000</v>
      </c>
    </row>
    <row r="58" spans="1:14" ht="12.75">
      <c r="A58" s="357" t="s">
        <v>827</v>
      </c>
      <c r="B58" s="358" t="s">
        <v>828</v>
      </c>
      <c r="C58" s="45"/>
      <c r="D58" s="46"/>
      <c r="E58" s="47"/>
      <c r="F58" s="364">
        <f t="shared" si="1"/>
        <v>10000</v>
      </c>
      <c r="G58" s="37"/>
      <c r="H58" s="198">
        <v>2500</v>
      </c>
      <c r="I58" s="199"/>
      <c r="J58" s="198">
        <v>2500</v>
      </c>
      <c r="K58" s="199"/>
      <c r="L58" s="198">
        <v>2500</v>
      </c>
      <c r="M58" s="199"/>
      <c r="N58" s="198">
        <v>2500</v>
      </c>
    </row>
    <row r="59" spans="1:14" ht="12.75">
      <c r="A59" s="357"/>
      <c r="B59" s="358"/>
      <c r="C59" s="45"/>
      <c r="D59" s="46"/>
      <c r="E59" s="47"/>
      <c r="F59" s="48"/>
      <c r="G59" s="37"/>
      <c r="H59" s="198"/>
      <c r="I59" s="199"/>
      <c r="J59" s="198"/>
      <c r="K59" s="199"/>
      <c r="L59" s="198"/>
      <c r="M59" s="199"/>
      <c r="N59" s="198"/>
    </row>
    <row r="60" spans="1:16" ht="12.75">
      <c r="A60" s="37" t="s">
        <v>88</v>
      </c>
      <c r="B60" s="51"/>
      <c r="C60" s="52"/>
      <c r="D60" s="46"/>
      <c r="E60" s="47"/>
      <c r="F60" s="48">
        <f>SUM(F44:F59)</f>
        <v>934500</v>
      </c>
      <c r="G60" s="37"/>
      <c r="H60" s="178">
        <f>SUM(H44:H59)</f>
        <v>83000</v>
      </c>
      <c r="I60" s="178"/>
      <c r="J60" s="178">
        <f>SUM(J44:J59)</f>
        <v>205000</v>
      </c>
      <c r="K60" s="178"/>
      <c r="L60" s="178">
        <f>SUM(L44:L59)</f>
        <v>538500</v>
      </c>
      <c r="M60" s="178"/>
      <c r="N60" s="178">
        <f>SUM(N44:N59)</f>
        <v>108000</v>
      </c>
      <c r="P60" s="123"/>
    </row>
    <row r="61" spans="1:16" ht="12.75">
      <c r="A61" s="37" t="s">
        <v>132</v>
      </c>
      <c r="B61" s="51"/>
      <c r="C61" s="52"/>
      <c r="D61" s="46"/>
      <c r="E61" s="47"/>
      <c r="F61" s="48">
        <f>+F60+F30</f>
        <v>1260100</v>
      </c>
      <c r="G61" s="48"/>
      <c r="H61" s="48">
        <f aca="true" t="shared" si="2" ref="H61:N61">+H60+H30</f>
        <v>167525</v>
      </c>
      <c r="I61" s="48"/>
      <c r="J61" s="48">
        <f t="shared" si="2"/>
        <v>257025</v>
      </c>
      <c r="K61" s="48"/>
      <c r="L61" s="48">
        <f t="shared" si="2"/>
        <v>640525</v>
      </c>
      <c r="M61" s="48"/>
      <c r="N61" s="48">
        <f t="shared" si="2"/>
        <v>195025</v>
      </c>
      <c r="P61" s="123"/>
    </row>
    <row r="62" spans="1:14" ht="12.75">
      <c r="A62" s="11"/>
      <c r="B62" s="53"/>
      <c r="C62" s="54"/>
      <c r="D62" s="55"/>
      <c r="E62" s="56"/>
      <c r="F62" s="57"/>
      <c r="G62" s="57"/>
      <c r="H62" s="359"/>
      <c r="I62" s="359"/>
      <c r="J62" s="359"/>
      <c r="K62" s="359"/>
      <c r="L62" s="359"/>
      <c r="M62" s="359"/>
      <c r="N62" s="360"/>
    </row>
    <row r="63" spans="1:14" ht="12.75">
      <c r="A63" s="58"/>
      <c r="B63" s="57" t="s">
        <v>89</v>
      </c>
      <c r="C63" s="59"/>
      <c r="D63" s="60"/>
      <c r="E63" s="61"/>
      <c r="F63" s="57"/>
      <c r="G63" s="57"/>
      <c r="H63" s="57"/>
      <c r="I63" s="57"/>
      <c r="J63" s="57"/>
      <c r="K63" s="57"/>
      <c r="L63" s="57"/>
      <c r="M63" s="57"/>
      <c r="N63" s="67"/>
    </row>
    <row r="64" spans="1:14" ht="12.75">
      <c r="A64" s="58"/>
      <c r="B64" s="57"/>
      <c r="C64" s="59"/>
      <c r="D64" s="60"/>
      <c r="E64" s="61"/>
      <c r="F64" s="57"/>
      <c r="G64" s="57"/>
      <c r="H64" s="57" t="s">
        <v>90</v>
      </c>
      <c r="I64" s="57"/>
      <c r="J64" s="379" t="s">
        <v>853</v>
      </c>
      <c r="K64" s="379"/>
      <c r="L64" s="379"/>
      <c r="M64" s="57"/>
      <c r="N64" s="67"/>
    </row>
    <row r="65" spans="1:14" ht="12.75">
      <c r="A65" s="58"/>
      <c r="B65" s="57"/>
      <c r="C65" s="59"/>
      <c r="D65" s="60"/>
      <c r="E65" s="61"/>
      <c r="F65" s="57"/>
      <c r="G65" s="57"/>
      <c r="H65" s="57"/>
      <c r="I65" s="57"/>
      <c r="J65" s="380" t="s">
        <v>209</v>
      </c>
      <c r="K65" s="380"/>
      <c r="L65" s="380"/>
      <c r="M65" s="57"/>
      <c r="N65" s="67"/>
    </row>
    <row r="66" spans="1:14" ht="12.75">
      <c r="A66" s="22"/>
      <c r="B66" s="62"/>
      <c r="C66" s="19"/>
      <c r="D66" s="20"/>
      <c r="E66" s="21"/>
      <c r="F66" s="62"/>
      <c r="G66" s="62"/>
      <c r="H66" s="62"/>
      <c r="I66" s="62"/>
      <c r="J66" s="62"/>
      <c r="K66" s="62"/>
      <c r="L66" s="62"/>
      <c r="M66" s="62"/>
      <c r="N66" s="23"/>
    </row>
  </sheetData>
  <sheetProtection/>
  <mergeCells count="20">
    <mergeCell ref="J64:L64"/>
    <mergeCell ref="J65:L65"/>
    <mergeCell ref="A2:O2"/>
    <mergeCell ref="A3:O3"/>
    <mergeCell ref="G8:N8"/>
    <mergeCell ref="D9:E9"/>
    <mergeCell ref="G9:H9"/>
    <mergeCell ref="I9:J9"/>
    <mergeCell ref="K9:L9"/>
    <mergeCell ref="M9:N9"/>
    <mergeCell ref="J32:L32"/>
    <mergeCell ref="J33:L33"/>
    <mergeCell ref="A35:O35"/>
    <mergeCell ref="A36:O36"/>
    <mergeCell ref="G41:N41"/>
    <mergeCell ref="D42:E42"/>
    <mergeCell ref="G42:H42"/>
    <mergeCell ref="I42:J42"/>
    <mergeCell ref="K42:L42"/>
    <mergeCell ref="M42:N42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1:P34"/>
  <sheetViews>
    <sheetView zoomScale="85" zoomScaleNormal="85" zoomScaleSheetLayoutView="96" zoomScalePageLayoutView="0" workbookViewId="0" topLeftCell="A1">
      <selection activeCell="C19" sqref="C19"/>
    </sheetView>
  </sheetViews>
  <sheetFormatPr defaultColWidth="9.140625" defaultRowHeight="12.75"/>
  <cols>
    <col min="1" max="1" width="10.8515625" style="410" customWidth="1"/>
    <col min="2" max="2" width="31.140625" style="410" customWidth="1"/>
    <col min="3" max="3" width="13.8515625" style="411" customWidth="1"/>
    <col min="4" max="4" width="7.7109375" style="410" customWidth="1"/>
    <col min="5" max="5" width="6.421875" style="410" customWidth="1"/>
    <col min="6" max="6" width="17.7109375" style="410" customWidth="1"/>
    <col min="7" max="7" width="10.7109375" style="410" customWidth="1"/>
    <col min="8" max="8" width="15.7109375" style="410" customWidth="1"/>
    <col min="9" max="9" width="10.7109375" style="410" customWidth="1"/>
    <col min="10" max="10" width="15.7109375" style="410" customWidth="1"/>
    <col min="11" max="11" width="10.7109375" style="410" customWidth="1"/>
    <col min="12" max="12" width="15.7109375" style="410" customWidth="1"/>
    <col min="13" max="13" width="10.7109375" style="410" customWidth="1"/>
    <col min="14" max="14" width="15.7109375" style="410" customWidth="1"/>
    <col min="16" max="16" width="13.8515625" style="0" bestFit="1" customWidth="1"/>
  </cols>
  <sheetData>
    <row r="1" ht="12.75">
      <c r="A1" s="410" t="s">
        <v>855</v>
      </c>
    </row>
    <row r="2" spans="1:15" ht="12.75">
      <c r="A2" s="412" t="s">
        <v>856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 ht="12.75">
      <c r="A3" s="413" t="s">
        <v>857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3:6" ht="12.75">
      <c r="C4" s="414"/>
      <c r="D4" s="415"/>
      <c r="E4" s="416"/>
      <c r="F4" s="417"/>
    </row>
    <row r="5" spans="1:5" ht="12.75">
      <c r="A5" s="418" t="s">
        <v>858</v>
      </c>
      <c r="B5" s="418"/>
      <c r="C5" s="414"/>
      <c r="D5" s="415"/>
      <c r="E5" s="416"/>
    </row>
    <row r="6" spans="1:14" ht="12.75">
      <c r="A6" s="419" t="s">
        <v>48</v>
      </c>
      <c r="B6" s="420"/>
      <c r="C6" s="421"/>
      <c r="D6" s="422"/>
      <c r="E6" s="423"/>
      <c r="F6" s="424" t="s">
        <v>92</v>
      </c>
      <c r="G6" s="425"/>
      <c r="H6" s="426">
        <f>+F29</f>
        <v>14500000</v>
      </c>
      <c r="I6" s="425"/>
      <c r="J6" s="427"/>
      <c r="K6" s="428" t="s">
        <v>148</v>
      </c>
      <c r="L6" s="428"/>
      <c r="M6" s="428"/>
      <c r="N6" s="429"/>
    </row>
    <row r="7" spans="1:14" ht="12.75">
      <c r="A7" s="430" t="s">
        <v>859</v>
      </c>
      <c r="B7" s="418" t="s">
        <v>860</v>
      </c>
      <c r="C7" s="431"/>
      <c r="D7" s="432"/>
      <c r="E7" s="433"/>
      <c r="F7" s="434" t="s">
        <v>51</v>
      </c>
      <c r="G7" s="434" t="s">
        <v>52</v>
      </c>
      <c r="H7" s="435"/>
      <c r="I7" s="424" t="s">
        <v>53</v>
      </c>
      <c r="J7" s="436"/>
      <c r="K7" s="437" t="s">
        <v>861</v>
      </c>
      <c r="L7" s="437"/>
      <c r="M7" s="437"/>
      <c r="N7" s="435"/>
    </row>
    <row r="8" spans="1:14" ht="12.75">
      <c r="A8" s="438"/>
      <c r="B8" s="419"/>
      <c r="C8" s="439"/>
      <c r="D8" s="440"/>
      <c r="E8" s="441"/>
      <c r="F8" s="419"/>
      <c r="G8" s="442" t="s">
        <v>55</v>
      </c>
      <c r="H8" s="443"/>
      <c r="I8" s="443"/>
      <c r="J8" s="443"/>
      <c r="K8" s="443"/>
      <c r="L8" s="443"/>
      <c r="M8" s="443"/>
      <c r="N8" s="444"/>
    </row>
    <row r="9" spans="1:14" ht="12.75">
      <c r="A9" s="445" t="s">
        <v>56</v>
      </c>
      <c r="B9" s="446" t="s">
        <v>57</v>
      </c>
      <c r="C9" s="447" t="s">
        <v>58</v>
      </c>
      <c r="D9" s="448" t="s">
        <v>59</v>
      </c>
      <c r="E9" s="449"/>
      <c r="F9" s="446" t="s">
        <v>4</v>
      </c>
      <c r="G9" s="442" t="s">
        <v>60</v>
      </c>
      <c r="H9" s="444"/>
      <c r="I9" s="442" t="s">
        <v>61</v>
      </c>
      <c r="J9" s="444"/>
      <c r="K9" s="442" t="s">
        <v>62</v>
      </c>
      <c r="L9" s="444"/>
      <c r="M9" s="442" t="s">
        <v>63</v>
      </c>
      <c r="N9" s="444"/>
    </row>
    <row r="10" spans="1:14" ht="12.75">
      <c r="A10" s="450"/>
      <c r="B10" s="434"/>
      <c r="C10" s="451"/>
      <c r="D10" s="452"/>
      <c r="E10" s="453"/>
      <c r="F10" s="434"/>
      <c r="G10" s="454" t="s">
        <v>64</v>
      </c>
      <c r="H10" s="455" t="s">
        <v>65</v>
      </c>
      <c r="I10" s="455" t="s">
        <v>64</v>
      </c>
      <c r="J10" s="455" t="s">
        <v>66</v>
      </c>
      <c r="K10" s="454" t="s">
        <v>64</v>
      </c>
      <c r="L10" s="454" t="s">
        <v>66</v>
      </c>
      <c r="M10" s="454" t="s">
        <v>64</v>
      </c>
      <c r="N10" s="454" t="s">
        <v>65</v>
      </c>
    </row>
    <row r="11" spans="1:14" s="1" customFormat="1" ht="30.75" customHeight="1">
      <c r="A11" s="456" t="s">
        <v>862</v>
      </c>
      <c r="B11" s="457" t="s">
        <v>863</v>
      </c>
      <c r="C11" s="458"/>
      <c r="D11" s="39"/>
      <c r="E11" s="40"/>
      <c r="F11" s="459">
        <v>4750000</v>
      </c>
      <c r="G11" s="42"/>
      <c r="H11" s="460"/>
      <c r="I11" s="42"/>
      <c r="J11" s="460">
        <v>4750000</v>
      </c>
      <c r="K11" s="42"/>
      <c r="L11" s="460"/>
      <c r="M11" s="42"/>
      <c r="N11" s="460"/>
    </row>
    <row r="12" spans="1:14" s="1" customFormat="1" ht="29.25" customHeight="1">
      <c r="A12" s="456" t="s">
        <v>864</v>
      </c>
      <c r="B12" s="457" t="s">
        <v>863</v>
      </c>
      <c r="C12" s="458"/>
      <c r="D12" s="39"/>
      <c r="E12" s="40"/>
      <c r="F12" s="461">
        <v>4750000</v>
      </c>
      <c r="G12" s="42"/>
      <c r="H12" s="460"/>
      <c r="I12" s="42"/>
      <c r="J12" s="460">
        <v>4750000</v>
      </c>
      <c r="K12" s="42"/>
      <c r="L12" s="460"/>
      <c r="M12" s="42"/>
      <c r="N12" s="460"/>
    </row>
    <row r="13" spans="1:14" s="1" customFormat="1" ht="29.25" customHeight="1">
      <c r="A13" s="456" t="s">
        <v>865</v>
      </c>
      <c r="B13" s="462" t="s">
        <v>866</v>
      </c>
      <c r="C13" s="458"/>
      <c r="D13" s="39"/>
      <c r="E13" s="40"/>
      <c r="F13" s="461">
        <v>2000000</v>
      </c>
      <c r="G13" s="42"/>
      <c r="H13" s="460"/>
      <c r="I13" s="42"/>
      <c r="J13" s="460">
        <v>2000000</v>
      </c>
      <c r="K13" s="42"/>
      <c r="L13" s="460"/>
      <c r="M13" s="42"/>
      <c r="N13" s="460"/>
    </row>
    <row r="14" spans="1:14" s="1" customFormat="1" ht="29.25" customHeight="1">
      <c r="A14" s="456" t="s">
        <v>867</v>
      </c>
      <c r="B14" s="463" t="s">
        <v>868</v>
      </c>
      <c r="C14" s="464"/>
      <c r="D14" s="39"/>
      <c r="E14" s="40"/>
      <c r="F14" s="461">
        <v>500000</v>
      </c>
      <c r="G14" s="42"/>
      <c r="H14" s="460"/>
      <c r="I14" s="42"/>
      <c r="J14" s="460"/>
      <c r="K14" s="42"/>
      <c r="L14" s="460">
        <v>500000</v>
      </c>
      <c r="M14" s="42"/>
      <c r="N14" s="460"/>
    </row>
    <row r="15" spans="1:14" s="1" customFormat="1" ht="32.25" customHeight="1">
      <c r="A15" s="456" t="s">
        <v>869</v>
      </c>
      <c r="B15" s="465" t="s">
        <v>870</v>
      </c>
      <c r="C15" s="464"/>
      <c r="D15" s="39"/>
      <c r="E15" s="40"/>
      <c r="F15" s="461">
        <v>500000</v>
      </c>
      <c r="G15" s="42"/>
      <c r="H15" s="460"/>
      <c r="I15" s="42"/>
      <c r="J15" s="460"/>
      <c r="K15" s="42"/>
      <c r="L15" s="460">
        <v>500000</v>
      </c>
      <c r="M15" s="42"/>
      <c r="N15" s="460"/>
    </row>
    <row r="16" spans="1:14" s="1" customFormat="1" ht="27" customHeight="1">
      <c r="A16" s="456" t="s">
        <v>871</v>
      </c>
      <c r="B16" s="463" t="s">
        <v>872</v>
      </c>
      <c r="C16" s="458"/>
      <c r="D16" s="39"/>
      <c r="E16" s="40"/>
      <c r="F16" s="461">
        <v>2000000</v>
      </c>
      <c r="G16" s="42"/>
      <c r="H16" s="460"/>
      <c r="I16" s="42"/>
      <c r="J16" s="460"/>
      <c r="K16" s="42"/>
      <c r="L16" s="460">
        <v>2000000</v>
      </c>
      <c r="M16" s="42"/>
      <c r="N16" s="460"/>
    </row>
    <row r="17" spans="1:14" s="1" customFormat="1" ht="15" customHeight="1">
      <c r="A17" s="42"/>
      <c r="B17" s="466"/>
      <c r="C17" s="458"/>
      <c r="D17" s="39"/>
      <c r="E17" s="40"/>
      <c r="F17" s="461"/>
      <c r="G17" s="42"/>
      <c r="H17" s="460"/>
      <c r="I17" s="42"/>
      <c r="J17" s="460"/>
      <c r="K17" s="42"/>
      <c r="L17" s="460"/>
      <c r="M17" s="42"/>
      <c r="N17" s="460"/>
    </row>
    <row r="18" spans="1:14" s="1" customFormat="1" ht="15" customHeight="1">
      <c r="A18" s="42"/>
      <c r="B18" s="466"/>
      <c r="C18" s="458"/>
      <c r="D18" s="39"/>
      <c r="E18" s="40"/>
      <c r="F18" s="467"/>
      <c r="G18" s="42"/>
      <c r="H18" s="460"/>
      <c r="I18" s="42"/>
      <c r="J18" s="460"/>
      <c r="K18" s="42"/>
      <c r="L18" s="460"/>
      <c r="M18" s="42"/>
      <c r="N18" s="460"/>
    </row>
    <row r="19" spans="1:14" s="1" customFormat="1" ht="15" customHeight="1">
      <c r="A19" s="42"/>
      <c r="B19" s="466"/>
      <c r="C19" s="458"/>
      <c r="D19" s="39"/>
      <c r="E19" s="40"/>
      <c r="F19" s="461"/>
      <c r="G19" s="42"/>
      <c r="H19" s="460"/>
      <c r="I19" s="42"/>
      <c r="J19" s="460"/>
      <c r="K19" s="42"/>
      <c r="L19" s="460"/>
      <c r="M19" s="42"/>
      <c r="N19" s="460"/>
    </row>
    <row r="20" spans="1:14" s="1" customFormat="1" ht="15" customHeight="1">
      <c r="A20" s="42"/>
      <c r="B20" s="466"/>
      <c r="C20" s="458"/>
      <c r="D20" s="39"/>
      <c r="E20" s="40"/>
      <c r="F20" s="461"/>
      <c r="G20" s="42"/>
      <c r="H20" s="460"/>
      <c r="I20" s="42"/>
      <c r="J20" s="460"/>
      <c r="K20" s="42"/>
      <c r="L20" s="460"/>
      <c r="M20" s="42"/>
      <c r="N20" s="460"/>
    </row>
    <row r="21" spans="1:14" s="1" customFormat="1" ht="15" customHeight="1">
      <c r="A21" s="42"/>
      <c r="B21" s="466"/>
      <c r="C21" s="458"/>
      <c r="D21" s="39"/>
      <c r="E21" s="40"/>
      <c r="F21" s="467"/>
      <c r="G21" s="42"/>
      <c r="H21" s="460"/>
      <c r="I21" s="42"/>
      <c r="J21" s="460"/>
      <c r="K21" s="42"/>
      <c r="L21" s="460"/>
      <c r="M21" s="42"/>
      <c r="N21" s="460"/>
    </row>
    <row r="22" spans="1:14" s="1" customFormat="1" ht="15" customHeight="1">
      <c r="A22" s="42"/>
      <c r="B22" s="90"/>
      <c r="C22" s="458"/>
      <c r="D22" s="39"/>
      <c r="E22" s="40"/>
      <c r="F22" s="468"/>
      <c r="G22" s="42"/>
      <c r="H22" s="460"/>
      <c r="I22" s="42"/>
      <c r="J22" s="460"/>
      <c r="K22" s="42"/>
      <c r="L22" s="460"/>
      <c r="M22" s="42"/>
      <c r="N22" s="460"/>
    </row>
    <row r="23" spans="1:14" s="1" customFormat="1" ht="15" customHeight="1">
      <c r="A23" s="42"/>
      <c r="B23" s="469"/>
      <c r="C23" s="458"/>
      <c r="D23" s="39"/>
      <c r="E23" s="40"/>
      <c r="F23" s="468"/>
      <c r="G23" s="42"/>
      <c r="H23" s="460"/>
      <c r="I23" s="42"/>
      <c r="J23" s="460"/>
      <c r="K23" s="42"/>
      <c r="L23" s="460"/>
      <c r="M23" s="42"/>
      <c r="N23" s="460"/>
    </row>
    <row r="24" spans="1:14" s="1" customFormat="1" ht="15" customHeight="1">
      <c r="A24" s="42"/>
      <c r="B24" s="469"/>
      <c r="C24" s="458"/>
      <c r="D24" s="39"/>
      <c r="E24" s="40"/>
      <c r="F24" s="468"/>
      <c r="G24" s="42"/>
      <c r="H24" s="460"/>
      <c r="I24" s="42"/>
      <c r="J24" s="460"/>
      <c r="K24" s="42"/>
      <c r="L24" s="460"/>
      <c r="M24" s="42"/>
      <c r="N24" s="460"/>
    </row>
    <row r="25" spans="1:14" s="1" customFormat="1" ht="15" customHeight="1">
      <c r="A25" s="42"/>
      <c r="B25" s="469"/>
      <c r="C25" s="458"/>
      <c r="D25" s="39"/>
      <c r="E25" s="40"/>
      <c r="F25" s="468"/>
      <c r="G25" s="42"/>
      <c r="H25" s="460"/>
      <c r="I25" s="42"/>
      <c r="J25" s="460"/>
      <c r="K25" s="42"/>
      <c r="L25" s="460"/>
      <c r="M25" s="42"/>
      <c r="N25" s="460"/>
    </row>
    <row r="26" spans="1:14" s="1" customFormat="1" ht="15" customHeight="1">
      <c r="A26" s="42"/>
      <c r="B26" s="90"/>
      <c r="C26" s="464"/>
      <c r="D26" s="39"/>
      <c r="E26" s="40"/>
      <c r="F26" s="468"/>
      <c r="G26" s="42"/>
      <c r="H26" s="460"/>
      <c r="I26" s="42"/>
      <c r="J26" s="460"/>
      <c r="K26" s="42"/>
      <c r="L26" s="460"/>
      <c r="M26" s="42"/>
      <c r="N26" s="460"/>
    </row>
    <row r="27" spans="1:14" s="1" customFormat="1" ht="15" customHeight="1">
      <c r="A27" s="42"/>
      <c r="B27" s="90"/>
      <c r="C27" s="464"/>
      <c r="D27" s="39"/>
      <c r="E27" s="40"/>
      <c r="F27" s="468"/>
      <c r="G27" s="42"/>
      <c r="H27" s="460"/>
      <c r="I27" s="42"/>
      <c r="J27" s="460"/>
      <c r="K27" s="42"/>
      <c r="L27" s="460"/>
      <c r="M27" s="42"/>
      <c r="N27" s="460"/>
    </row>
    <row r="28" spans="1:14" s="1" customFormat="1" ht="15" customHeight="1">
      <c r="A28" s="42"/>
      <c r="B28" s="90"/>
      <c r="C28" s="464"/>
      <c r="D28" s="39"/>
      <c r="E28" s="40"/>
      <c r="F28" s="468"/>
      <c r="G28" s="42"/>
      <c r="H28" s="460"/>
      <c r="I28" s="42"/>
      <c r="J28" s="460"/>
      <c r="K28" s="42"/>
      <c r="L28" s="460"/>
      <c r="M28" s="42"/>
      <c r="N28" s="460"/>
    </row>
    <row r="29" spans="1:16" s="1" customFormat="1" ht="15" customHeight="1">
      <c r="A29" s="455" t="s">
        <v>132</v>
      </c>
      <c r="B29" s="470"/>
      <c r="C29" s="471"/>
      <c r="D29" s="472"/>
      <c r="E29" s="473"/>
      <c r="F29" s="474">
        <f>SUM(F11:F28)</f>
        <v>14500000</v>
      </c>
      <c r="G29" s="455"/>
      <c r="H29" s="475">
        <f>SUM(H11:H28)</f>
        <v>0</v>
      </c>
      <c r="I29" s="455"/>
      <c r="J29" s="475">
        <f>SUM(J11:J28)</f>
        <v>11500000</v>
      </c>
      <c r="K29" s="455"/>
      <c r="L29" s="475">
        <f>SUM(L11:L28)</f>
        <v>3000000</v>
      </c>
      <c r="M29" s="455"/>
      <c r="N29" s="475">
        <f>SUM(N11:N28)</f>
        <v>0</v>
      </c>
      <c r="P29" s="476"/>
    </row>
    <row r="30" spans="1:14" ht="12.75">
      <c r="A30" s="419"/>
      <c r="B30" s="428"/>
      <c r="C30" s="477"/>
      <c r="D30" s="478"/>
      <c r="E30" s="479"/>
      <c r="F30" s="480"/>
      <c r="G30" s="480"/>
      <c r="H30" s="428"/>
      <c r="I30" s="428"/>
      <c r="J30" s="428"/>
      <c r="K30" s="428"/>
      <c r="L30" s="428"/>
      <c r="M30" s="428"/>
      <c r="N30" s="429"/>
    </row>
    <row r="31" spans="1:14" ht="12.75">
      <c r="A31" s="481"/>
      <c r="B31" s="480" t="s">
        <v>89</v>
      </c>
      <c r="C31" s="482"/>
      <c r="D31" s="483"/>
      <c r="E31" s="484"/>
      <c r="F31" s="480"/>
      <c r="G31" s="480"/>
      <c r="H31" s="480"/>
      <c r="I31" s="480"/>
      <c r="J31" s="480"/>
      <c r="K31" s="480"/>
      <c r="L31" s="480"/>
      <c r="M31" s="480"/>
      <c r="N31" s="485"/>
    </row>
    <row r="32" spans="1:14" ht="12.75">
      <c r="A32" s="481"/>
      <c r="B32" s="480"/>
      <c r="C32" s="482"/>
      <c r="D32" s="483"/>
      <c r="E32" s="484"/>
      <c r="F32" s="480"/>
      <c r="G32" s="480"/>
      <c r="H32" s="480" t="s">
        <v>90</v>
      </c>
      <c r="I32" s="480"/>
      <c r="J32" s="486" t="s">
        <v>837</v>
      </c>
      <c r="K32" s="486"/>
      <c r="L32" s="486"/>
      <c r="M32" s="480"/>
      <c r="N32" s="485"/>
    </row>
    <row r="33" spans="1:14" ht="12.75">
      <c r="A33" s="481"/>
      <c r="B33" s="480"/>
      <c r="C33" s="482"/>
      <c r="D33" s="483"/>
      <c r="E33" s="484"/>
      <c r="F33" s="480"/>
      <c r="G33" s="480"/>
      <c r="H33" s="480"/>
      <c r="I33" s="480"/>
      <c r="J33" s="487" t="s">
        <v>873</v>
      </c>
      <c r="K33" s="487"/>
      <c r="L33" s="487"/>
      <c r="M33" s="480"/>
      <c r="N33" s="485"/>
    </row>
    <row r="34" spans="1:14" ht="12.75">
      <c r="A34" s="434"/>
      <c r="B34" s="437"/>
      <c r="C34" s="431"/>
      <c r="D34" s="432"/>
      <c r="E34" s="433"/>
      <c r="F34" s="437"/>
      <c r="G34" s="437"/>
      <c r="H34" s="437"/>
      <c r="I34" s="437"/>
      <c r="J34" s="437"/>
      <c r="K34" s="437"/>
      <c r="L34" s="437"/>
      <c r="M34" s="437"/>
      <c r="N34" s="435"/>
    </row>
  </sheetData>
  <sheetProtection sheet="1" objects="1" selectLockedCells="1" selectUnlockedCells="1"/>
  <mergeCells count="10">
    <mergeCell ref="J32:L32"/>
    <mergeCell ref="J33:L33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6986111111111111" right="0.15902777777777777" top="1" bottom="1" header="0.5" footer="0.5"/>
  <pageSetup horizontalDpi="300" verticalDpi="300" orientation="landscape" paperSize="5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R131"/>
  <sheetViews>
    <sheetView zoomScale="85" zoomScaleNormal="85" zoomScaleSheetLayoutView="96" zoomScalePageLayoutView="0" workbookViewId="0" topLeftCell="A1">
      <selection activeCell="J129" sqref="J129:L129"/>
    </sheetView>
  </sheetViews>
  <sheetFormatPr defaultColWidth="9.140625" defaultRowHeight="12.75"/>
  <cols>
    <col min="1" max="1" width="12.57421875" style="2" customWidth="1"/>
    <col min="2" max="2" width="31.8515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3.003906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3.140625" style="0" bestFit="1" customWidth="1"/>
    <col min="18" max="18" width="16.1406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75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133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6" t="s">
        <v>134</v>
      </c>
      <c r="G6" s="83">
        <f>+F77</f>
        <v>5351083.15</v>
      </c>
      <c r="H6" s="17"/>
      <c r="I6" s="17"/>
      <c r="J6" s="63"/>
      <c r="K6" s="53" t="s">
        <v>135</v>
      </c>
      <c r="L6" s="53"/>
      <c r="M6" s="53"/>
      <c r="N6" s="64"/>
    </row>
    <row r="7" spans="1:14" ht="12.75">
      <c r="A7" s="18" t="s">
        <v>136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183" t="s">
        <v>137</v>
      </c>
      <c r="B11" s="184" t="s">
        <v>233</v>
      </c>
      <c r="C11" s="38"/>
      <c r="D11" s="39"/>
      <c r="E11" s="40"/>
      <c r="F11" s="190"/>
      <c r="G11" s="42"/>
      <c r="H11" s="43"/>
      <c r="I11" s="42"/>
      <c r="J11" s="43"/>
      <c r="K11" s="42"/>
      <c r="L11" s="43"/>
      <c r="M11" s="42"/>
      <c r="N11" s="43"/>
    </row>
    <row r="12" spans="1:14" s="1" customFormat="1" ht="15" customHeight="1">
      <c r="A12" s="183"/>
      <c r="B12" s="183" t="s">
        <v>234</v>
      </c>
      <c r="C12" s="38"/>
      <c r="D12" s="39"/>
      <c r="E12" s="40"/>
      <c r="F12" s="191">
        <v>2000</v>
      </c>
      <c r="G12" s="42"/>
      <c r="H12" s="43">
        <v>2000</v>
      </c>
      <c r="I12" s="42"/>
      <c r="J12" s="43"/>
      <c r="K12" s="42"/>
      <c r="L12" s="43"/>
      <c r="M12" s="42"/>
      <c r="N12" s="43"/>
    </row>
    <row r="13" spans="1:14" s="1" customFormat="1" ht="15" customHeight="1">
      <c r="A13" s="183"/>
      <c r="B13" s="183" t="s">
        <v>235</v>
      </c>
      <c r="C13" s="38"/>
      <c r="D13" s="39"/>
      <c r="E13" s="40"/>
      <c r="F13" s="191">
        <v>3000</v>
      </c>
      <c r="G13" s="42"/>
      <c r="H13" s="43">
        <v>3000</v>
      </c>
      <c r="I13" s="42"/>
      <c r="J13" s="43"/>
      <c r="K13" s="42"/>
      <c r="L13" s="43"/>
      <c r="M13" s="42"/>
      <c r="N13" s="43"/>
    </row>
    <row r="14" spans="1:14" s="1" customFormat="1" ht="15" customHeight="1">
      <c r="A14" s="183" t="s">
        <v>138</v>
      </c>
      <c r="B14" s="184" t="s">
        <v>236</v>
      </c>
      <c r="C14" s="44"/>
      <c r="D14" s="39"/>
      <c r="E14" s="40"/>
      <c r="F14" s="190"/>
      <c r="G14" s="42"/>
      <c r="H14" s="43"/>
      <c r="I14" s="42"/>
      <c r="J14" s="43"/>
      <c r="K14" s="42"/>
      <c r="L14" s="43"/>
      <c r="M14" s="42"/>
      <c r="N14" s="43"/>
    </row>
    <row r="15" spans="1:14" s="1" customFormat="1" ht="15" customHeight="1">
      <c r="A15" s="183"/>
      <c r="B15" s="183" t="s">
        <v>234</v>
      </c>
      <c r="C15" s="44"/>
      <c r="D15" s="39"/>
      <c r="E15" s="40"/>
      <c r="F15" s="191">
        <v>2000</v>
      </c>
      <c r="G15" s="42"/>
      <c r="H15" s="43">
        <v>2000</v>
      </c>
      <c r="I15" s="42"/>
      <c r="J15" s="43"/>
      <c r="K15" s="42"/>
      <c r="L15" s="43"/>
      <c r="M15" s="42"/>
      <c r="N15" s="43"/>
    </row>
    <row r="16" spans="1:14" s="1" customFormat="1" ht="15" customHeight="1">
      <c r="A16" s="183"/>
      <c r="B16" s="183" t="s">
        <v>235</v>
      </c>
      <c r="C16" s="38"/>
      <c r="D16" s="39"/>
      <c r="E16" s="40"/>
      <c r="F16" s="191">
        <v>23000</v>
      </c>
      <c r="G16" s="42"/>
      <c r="H16" s="43">
        <v>23000</v>
      </c>
      <c r="I16" s="42"/>
      <c r="J16" s="43"/>
      <c r="K16" s="42"/>
      <c r="L16" s="43"/>
      <c r="M16" s="42"/>
      <c r="N16" s="43"/>
    </row>
    <row r="17" spans="1:14" s="1" customFormat="1" ht="15" customHeight="1">
      <c r="A17" s="183" t="s">
        <v>237</v>
      </c>
      <c r="B17" s="184" t="s">
        <v>238</v>
      </c>
      <c r="C17" s="38"/>
      <c r="D17" s="39"/>
      <c r="E17" s="40"/>
      <c r="F17" s="190"/>
      <c r="G17" s="42"/>
      <c r="H17" s="43"/>
      <c r="I17" s="42"/>
      <c r="J17" s="43"/>
      <c r="K17" s="42"/>
      <c r="L17" s="43"/>
      <c r="M17" s="42"/>
      <c r="N17" s="43"/>
    </row>
    <row r="18" spans="1:14" s="1" customFormat="1" ht="15" customHeight="1">
      <c r="A18" s="183"/>
      <c r="B18" s="183" t="s">
        <v>234</v>
      </c>
      <c r="C18" s="38"/>
      <c r="D18" s="39"/>
      <c r="E18" s="40"/>
      <c r="F18" s="191">
        <v>2000</v>
      </c>
      <c r="G18" s="42"/>
      <c r="H18" s="43"/>
      <c r="I18" s="42"/>
      <c r="J18" s="43">
        <v>2000</v>
      </c>
      <c r="K18" s="42"/>
      <c r="L18" s="43"/>
      <c r="M18" s="42"/>
      <c r="N18" s="43"/>
    </row>
    <row r="19" spans="1:14" s="1" customFormat="1" ht="15" customHeight="1">
      <c r="A19" s="183"/>
      <c r="B19" s="183" t="s">
        <v>235</v>
      </c>
      <c r="C19" s="38"/>
      <c r="D19" s="39"/>
      <c r="E19" s="40"/>
      <c r="F19" s="191">
        <v>3000</v>
      </c>
      <c r="G19" s="42"/>
      <c r="H19" s="43"/>
      <c r="I19" s="42"/>
      <c r="J19" s="41">
        <v>3000</v>
      </c>
      <c r="K19" s="42"/>
      <c r="L19" s="43"/>
      <c r="M19" s="42"/>
      <c r="N19" s="43"/>
    </row>
    <row r="20" spans="1:14" s="1" customFormat="1" ht="15" customHeight="1">
      <c r="A20" s="183" t="s">
        <v>239</v>
      </c>
      <c r="B20" s="184" t="s">
        <v>240</v>
      </c>
      <c r="C20" s="38"/>
      <c r="D20" s="39"/>
      <c r="E20" s="40"/>
      <c r="F20" s="190"/>
      <c r="G20" s="42"/>
      <c r="H20" s="43"/>
      <c r="I20" s="42"/>
      <c r="J20" s="43"/>
      <c r="K20" s="42"/>
      <c r="L20" s="43"/>
      <c r="M20" s="42"/>
      <c r="N20" s="43"/>
    </row>
    <row r="21" spans="1:14" s="1" customFormat="1" ht="15" customHeight="1">
      <c r="A21" s="183"/>
      <c r="B21" s="183" t="s">
        <v>234</v>
      </c>
      <c r="C21" s="38"/>
      <c r="D21" s="39"/>
      <c r="E21" s="40"/>
      <c r="F21" s="191">
        <v>2000</v>
      </c>
      <c r="G21" s="42"/>
      <c r="H21" s="43"/>
      <c r="I21" s="42"/>
      <c r="J21" s="43"/>
      <c r="K21" s="42"/>
      <c r="L21" s="43"/>
      <c r="M21" s="42"/>
      <c r="N21" s="41">
        <v>2000</v>
      </c>
    </row>
    <row r="22" spans="1:14" s="1" customFormat="1" ht="15" customHeight="1">
      <c r="A22" s="183"/>
      <c r="B22" s="183" t="s">
        <v>235</v>
      </c>
      <c r="C22" s="38"/>
      <c r="D22" s="39"/>
      <c r="E22" s="40"/>
      <c r="F22" s="191">
        <v>23000</v>
      </c>
      <c r="G22" s="42"/>
      <c r="H22" s="43"/>
      <c r="I22" s="42"/>
      <c r="J22" s="43"/>
      <c r="K22" s="42"/>
      <c r="L22" s="43"/>
      <c r="M22" s="42"/>
      <c r="N22" s="41">
        <v>23000</v>
      </c>
    </row>
    <row r="23" spans="1:14" s="1" customFormat="1" ht="15" customHeight="1">
      <c r="A23" s="183" t="s">
        <v>241</v>
      </c>
      <c r="B23" s="184" t="s">
        <v>242</v>
      </c>
      <c r="C23" s="38"/>
      <c r="D23" s="39"/>
      <c r="E23" s="40"/>
      <c r="F23" s="190"/>
      <c r="G23" s="42"/>
      <c r="H23" s="43"/>
      <c r="I23" s="42"/>
      <c r="J23" s="43"/>
      <c r="K23" s="42"/>
      <c r="L23" s="43"/>
      <c r="M23" s="42"/>
      <c r="N23" s="43"/>
    </row>
    <row r="24" spans="1:14" s="1" customFormat="1" ht="15" customHeight="1">
      <c r="A24" s="183"/>
      <c r="B24" s="183" t="s">
        <v>243</v>
      </c>
      <c r="C24" s="38"/>
      <c r="D24" s="39"/>
      <c r="E24" s="40"/>
      <c r="F24" s="191">
        <v>100000</v>
      </c>
      <c r="G24" s="42"/>
      <c r="H24" s="43"/>
      <c r="I24" s="42"/>
      <c r="J24" s="43">
        <v>100000</v>
      </c>
      <c r="K24" s="42"/>
      <c r="L24" s="43"/>
      <c r="M24" s="42"/>
      <c r="N24" s="43"/>
    </row>
    <row r="25" spans="1:14" s="1" customFormat="1" ht="15" customHeight="1">
      <c r="A25" s="183"/>
      <c r="B25" s="183" t="s">
        <v>244</v>
      </c>
      <c r="C25" s="38"/>
      <c r="D25" s="39"/>
      <c r="E25" s="40"/>
      <c r="F25" s="191">
        <v>70000</v>
      </c>
      <c r="G25" s="42"/>
      <c r="H25" s="43"/>
      <c r="I25" s="42"/>
      <c r="J25" s="43">
        <v>70000</v>
      </c>
      <c r="K25" s="42"/>
      <c r="L25" s="43"/>
      <c r="M25" s="42"/>
      <c r="N25" s="43"/>
    </row>
    <row r="26" spans="1:16" s="1" customFormat="1" ht="15" customHeight="1">
      <c r="A26" s="183"/>
      <c r="B26" s="183" t="s">
        <v>245</v>
      </c>
      <c r="C26" s="38"/>
      <c r="D26" s="39"/>
      <c r="E26" s="40"/>
      <c r="F26" s="191">
        <v>530000</v>
      </c>
      <c r="G26" s="42"/>
      <c r="H26" s="43"/>
      <c r="I26" s="42"/>
      <c r="J26" s="43">
        <v>190000</v>
      </c>
      <c r="K26" s="42"/>
      <c r="L26" s="43">
        <v>170000</v>
      </c>
      <c r="M26" s="42"/>
      <c r="N26" s="43">
        <f>+F26-J26-L26</f>
        <v>170000</v>
      </c>
      <c r="P26" s="66"/>
    </row>
    <row r="27" spans="1:14" s="1" customFormat="1" ht="15" customHeight="1">
      <c r="A27" s="183" t="s">
        <v>246</v>
      </c>
      <c r="B27" s="185" t="s">
        <v>247</v>
      </c>
      <c r="C27" s="38"/>
      <c r="D27" s="39"/>
      <c r="E27" s="40"/>
      <c r="F27" s="190"/>
      <c r="G27" s="42"/>
      <c r="H27" s="43"/>
      <c r="I27" s="42"/>
      <c r="J27" s="43"/>
      <c r="K27" s="42"/>
      <c r="L27" s="43"/>
      <c r="M27" s="42"/>
      <c r="N27" s="43"/>
    </row>
    <row r="28" spans="1:14" s="1" customFormat="1" ht="15" customHeight="1">
      <c r="A28" s="186"/>
      <c r="B28" s="183" t="s">
        <v>235</v>
      </c>
      <c r="C28" s="38"/>
      <c r="D28" s="39"/>
      <c r="E28" s="40"/>
      <c r="F28" s="192">
        <v>100000</v>
      </c>
      <c r="G28" s="42"/>
      <c r="H28" s="43">
        <v>100000</v>
      </c>
      <c r="I28" s="42"/>
      <c r="J28" s="43"/>
      <c r="K28" s="42"/>
      <c r="L28" s="43"/>
      <c r="M28" s="42"/>
      <c r="N28" s="43"/>
    </row>
    <row r="29" spans="1:14" s="1" customFormat="1" ht="15" customHeight="1">
      <c r="A29" s="186"/>
      <c r="B29" s="186" t="s">
        <v>248</v>
      </c>
      <c r="C29" s="38"/>
      <c r="D29" s="39"/>
      <c r="E29" s="40"/>
      <c r="F29" s="193">
        <v>20000</v>
      </c>
      <c r="G29" s="42"/>
      <c r="H29" s="43">
        <v>20000</v>
      </c>
      <c r="I29" s="42"/>
      <c r="J29" s="43"/>
      <c r="K29" s="42"/>
      <c r="L29" s="43"/>
      <c r="M29" s="42"/>
      <c r="N29" s="43"/>
    </row>
    <row r="30" spans="1:14" s="1" customFormat="1" ht="15" customHeight="1">
      <c r="A30" s="186"/>
      <c r="B30" s="186" t="s">
        <v>249</v>
      </c>
      <c r="C30" s="44"/>
      <c r="D30" s="39"/>
      <c r="E30" s="40"/>
      <c r="F30" s="193">
        <v>30000</v>
      </c>
      <c r="G30" s="42"/>
      <c r="H30" s="43">
        <v>30000</v>
      </c>
      <c r="I30" s="42"/>
      <c r="J30" s="43"/>
      <c r="K30" s="42"/>
      <c r="L30" s="43"/>
      <c r="M30" s="42"/>
      <c r="N30" s="43"/>
    </row>
    <row r="31" spans="1:14" s="1" customFormat="1" ht="15" customHeight="1">
      <c r="A31" s="183" t="s">
        <v>250</v>
      </c>
      <c r="B31" s="184" t="s">
        <v>147</v>
      </c>
      <c r="C31" s="44"/>
      <c r="D31" s="39"/>
      <c r="E31" s="40"/>
      <c r="F31" s="190"/>
      <c r="G31" s="42"/>
      <c r="H31" s="43"/>
      <c r="I31" s="42"/>
      <c r="J31" s="43"/>
      <c r="K31" s="42"/>
      <c r="L31" s="43"/>
      <c r="M31" s="42"/>
      <c r="N31" s="43"/>
    </row>
    <row r="32" spans="1:14" s="1" customFormat="1" ht="15" customHeight="1">
      <c r="A32" s="187"/>
      <c r="B32" s="188" t="s">
        <v>251</v>
      </c>
      <c r="C32" s="44"/>
      <c r="D32" s="39"/>
      <c r="E32" s="40"/>
      <c r="F32" s="192">
        <v>650324.95</v>
      </c>
      <c r="G32" s="42"/>
      <c r="H32" s="43">
        <v>165000</v>
      </c>
      <c r="I32" s="42"/>
      <c r="J32" s="43">
        <v>165000</v>
      </c>
      <c r="K32" s="42"/>
      <c r="L32" s="43">
        <v>165000</v>
      </c>
      <c r="M32" s="42"/>
      <c r="N32" s="43">
        <f>+F32-H32-J32-L32</f>
        <v>155324.94999999995</v>
      </c>
    </row>
    <row r="33" spans="1:14" s="1" customFormat="1" ht="15" customHeight="1">
      <c r="A33" s="183"/>
      <c r="B33" s="189" t="s">
        <v>252</v>
      </c>
      <c r="C33" s="44"/>
      <c r="D33" s="39"/>
      <c r="E33" s="40"/>
      <c r="F33" s="194">
        <v>1000000</v>
      </c>
      <c r="G33" s="42"/>
      <c r="H33" s="43">
        <f>+F33/4</f>
        <v>250000</v>
      </c>
      <c r="I33" s="42"/>
      <c r="J33" s="43">
        <v>250000</v>
      </c>
      <c r="K33" s="42"/>
      <c r="L33" s="43">
        <v>250000</v>
      </c>
      <c r="M33" s="42"/>
      <c r="N33" s="43">
        <v>250000</v>
      </c>
    </row>
    <row r="34" spans="1:14" s="1" customFormat="1" ht="15" customHeight="1">
      <c r="A34" s="183" t="s">
        <v>253</v>
      </c>
      <c r="B34" s="184" t="s">
        <v>254</v>
      </c>
      <c r="C34" s="44"/>
      <c r="D34" s="39"/>
      <c r="E34" s="40"/>
      <c r="F34" s="190"/>
      <c r="G34" s="42"/>
      <c r="H34" s="43"/>
      <c r="I34" s="42"/>
      <c r="J34" s="43"/>
      <c r="K34" s="42"/>
      <c r="L34" s="43"/>
      <c r="M34" s="42"/>
      <c r="N34" s="43"/>
    </row>
    <row r="35" spans="1:14" s="1" customFormat="1" ht="15" customHeight="1">
      <c r="A35" s="183"/>
      <c r="B35" s="183" t="s">
        <v>235</v>
      </c>
      <c r="C35" s="44"/>
      <c r="D35" s="39"/>
      <c r="E35" s="40"/>
      <c r="F35" s="191">
        <v>20000</v>
      </c>
      <c r="G35" s="42"/>
      <c r="H35" s="43">
        <v>5000</v>
      </c>
      <c r="I35" s="42"/>
      <c r="J35" s="43">
        <v>5000</v>
      </c>
      <c r="K35" s="42"/>
      <c r="L35" s="43">
        <v>5000</v>
      </c>
      <c r="M35" s="42"/>
      <c r="N35" s="43">
        <v>5000</v>
      </c>
    </row>
    <row r="36" spans="1:14" s="1" customFormat="1" ht="15" customHeight="1">
      <c r="A36" s="42"/>
      <c r="B36" s="90"/>
      <c r="C36" s="44"/>
      <c r="D36" s="39"/>
      <c r="E36" s="40"/>
      <c r="F36" s="41"/>
      <c r="G36" s="42"/>
      <c r="H36" s="43"/>
      <c r="I36" s="42"/>
      <c r="J36" s="43"/>
      <c r="K36" s="42"/>
      <c r="L36" s="43"/>
      <c r="M36" s="42"/>
      <c r="N36" s="43"/>
    </row>
    <row r="37" spans="1:18" ht="12.75">
      <c r="A37" s="177" t="s">
        <v>88</v>
      </c>
      <c r="B37" s="51"/>
      <c r="C37" s="52"/>
      <c r="D37" s="46"/>
      <c r="E37" s="47"/>
      <c r="F37" s="48">
        <f>SUM(F11:F36)</f>
        <v>2580324.95</v>
      </c>
      <c r="G37" s="37"/>
      <c r="H37" s="49">
        <f>SUM(H11:H36)</f>
        <v>600000</v>
      </c>
      <c r="I37" s="37"/>
      <c r="J37" s="49">
        <f>SUM(J11:J36)</f>
        <v>785000</v>
      </c>
      <c r="K37" s="37"/>
      <c r="L37" s="49">
        <f>SUM(L11:L36)</f>
        <v>590000</v>
      </c>
      <c r="M37" s="37"/>
      <c r="N37" s="49">
        <f>SUM(N11:N36)</f>
        <v>605324.95</v>
      </c>
      <c r="O37" s="1"/>
      <c r="P37" s="123">
        <f>+N37+L37+J37+H37</f>
        <v>2580324.95</v>
      </c>
      <c r="R37" s="129"/>
    </row>
    <row r="38" spans="1:14" ht="12.75">
      <c r="A38" s="11"/>
      <c r="B38" s="53"/>
      <c r="C38" s="54"/>
      <c r="D38" s="55"/>
      <c r="E38" s="56"/>
      <c r="F38" s="57"/>
      <c r="G38" s="57"/>
      <c r="H38" s="53"/>
      <c r="I38" s="53"/>
      <c r="J38" s="53"/>
      <c r="K38" s="53"/>
      <c r="L38" s="53"/>
      <c r="M38" s="53"/>
      <c r="N38" s="64"/>
    </row>
    <row r="39" spans="1:14" ht="12.75">
      <c r="A39" s="58"/>
      <c r="B39" s="57" t="s">
        <v>89</v>
      </c>
      <c r="C39" s="59"/>
      <c r="D39" s="60"/>
      <c r="E39" s="61"/>
      <c r="F39" s="57"/>
      <c r="G39" s="57"/>
      <c r="H39" s="57"/>
      <c r="I39" s="57"/>
      <c r="J39" s="57"/>
      <c r="K39" s="57"/>
      <c r="L39" s="57"/>
      <c r="M39" s="57"/>
      <c r="N39" s="67"/>
    </row>
    <row r="40" spans="1:14" ht="12.75">
      <c r="A40" s="58"/>
      <c r="B40" s="57"/>
      <c r="C40" s="59"/>
      <c r="D40" s="60"/>
      <c r="E40" s="61"/>
      <c r="F40" s="57"/>
      <c r="G40" s="57"/>
      <c r="H40" s="57" t="s">
        <v>90</v>
      </c>
      <c r="I40" s="57"/>
      <c r="J40" s="379" t="s">
        <v>838</v>
      </c>
      <c r="K40" s="379"/>
      <c r="L40" s="379"/>
      <c r="M40" s="57"/>
      <c r="N40" s="67"/>
    </row>
    <row r="41" spans="1:14" ht="12.75">
      <c r="A41" s="58"/>
      <c r="B41" s="57"/>
      <c r="C41" s="59"/>
      <c r="D41" s="60"/>
      <c r="E41" s="61"/>
      <c r="F41" s="57"/>
      <c r="G41" s="57"/>
      <c r="H41" s="57"/>
      <c r="I41" s="57"/>
      <c r="J41" s="380" t="s">
        <v>141</v>
      </c>
      <c r="K41" s="380"/>
      <c r="L41" s="380"/>
      <c r="M41" s="57"/>
      <c r="N41" s="67"/>
    </row>
    <row r="42" spans="1:14" ht="12.75">
      <c r="A42" s="22"/>
      <c r="B42" s="62"/>
      <c r="C42" s="19"/>
      <c r="D42" s="20"/>
      <c r="E42" s="21"/>
      <c r="F42" s="62"/>
      <c r="G42" s="62"/>
      <c r="H42" s="62"/>
      <c r="I42" s="62"/>
      <c r="J42" s="62"/>
      <c r="K42" s="62"/>
      <c r="L42" s="62"/>
      <c r="M42" s="62"/>
      <c r="N42" s="23"/>
    </row>
    <row r="45" spans="1:14" ht="12.75">
      <c r="A45" s="2" t="s">
        <v>44</v>
      </c>
      <c r="B45" s="3"/>
      <c r="C45" s="2"/>
      <c r="N45"/>
    </row>
    <row r="46" spans="1:15" ht="12.75">
      <c r="A46" s="381" t="s">
        <v>45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</row>
    <row r="47" spans="1:15" ht="12.75">
      <c r="A47" s="375" t="s">
        <v>741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</row>
    <row r="48" spans="3:14" ht="12.75">
      <c r="C48" s="6"/>
      <c r="D48" s="7"/>
      <c r="E48" s="8"/>
      <c r="F48" s="9"/>
      <c r="N48"/>
    </row>
    <row r="49" spans="1:14" ht="12.75">
      <c r="A49" s="10" t="s">
        <v>133</v>
      </c>
      <c r="B49" s="10"/>
      <c r="C49" s="6"/>
      <c r="D49" s="7"/>
      <c r="E49" s="8"/>
      <c r="N49"/>
    </row>
    <row r="50" spans="1:14" ht="12.75">
      <c r="A50" s="11" t="s">
        <v>48</v>
      </c>
      <c r="B50" s="12"/>
      <c r="C50" s="13"/>
      <c r="D50" s="14"/>
      <c r="E50" s="15"/>
      <c r="F50" s="16" t="s">
        <v>92</v>
      </c>
      <c r="G50" s="17"/>
      <c r="H50" s="17"/>
      <c r="I50" s="17"/>
      <c r="J50" s="63"/>
      <c r="K50" s="53" t="s">
        <v>135</v>
      </c>
      <c r="L50" s="53"/>
      <c r="M50" s="53"/>
      <c r="N50" s="64"/>
    </row>
    <row r="51" spans="1:14" ht="12.75">
      <c r="A51" s="18" t="s">
        <v>136</v>
      </c>
      <c r="B51" s="10"/>
      <c r="C51" s="19"/>
      <c r="D51" s="20"/>
      <c r="E51" s="21"/>
      <c r="F51" s="22" t="s">
        <v>51</v>
      </c>
      <c r="G51" s="22" t="s">
        <v>52</v>
      </c>
      <c r="H51" s="23"/>
      <c r="I51" s="16" t="s">
        <v>53</v>
      </c>
      <c r="J51" s="63"/>
      <c r="K51" s="62" t="s">
        <v>54</v>
      </c>
      <c r="L51" s="62"/>
      <c r="M51" s="62"/>
      <c r="N51" s="23"/>
    </row>
    <row r="52" spans="1:14" ht="12.75">
      <c r="A52" s="24"/>
      <c r="B52" s="11"/>
      <c r="C52" s="25"/>
      <c r="D52" s="26"/>
      <c r="E52" s="27"/>
      <c r="F52" s="11"/>
      <c r="G52" s="373" t="s">
        <v>55</v>
      </c>
      <c r="H52" s="376"/>
      <c r="I52" s="376"/>
      <c r="J52" s="376"/>
      <c r="K52" s="376"/>
      <c r="L52" s="376"/>
      <c r="M52" s="376"/>
      <c r="N52" s="374"/>
    </row>
    <row r="53" spans="1:14" ht="12.75">
      <c r="A53" s="28" t="s">
        <v>56</v>
      </c>
      <c r="B53" s="29" t="s">
        <v>57</v>
      </c>
      <c r="C53" s="30" t="s">
        <v>58</v>
      </c>
      <c r="D53" s="377" t="s">
        <v>59</v>
      </c>
      <c r="E53" s="378"/>
      <c r="F53" s="29" t="s">
        <v>4</v>
      </c>
      <c r="G53" s="373" t="s">
        <v>60</v>
      </c>
      <c r="H53" s="374"/>
      <c r="I53" s="373" t="s">
        <v>61</v>
      </c>
      <c r="J53" s="374"/>
      <c r="K53" s="373" t="s">
        <v>62</v>
      </c>
      <c r="L53" s="374"/>
      <c r="M53" s="373" t="s">
        <v>63</v>
      </c>
      <c r="N53" s="374"/>
    </row>
    <row r="54" spans="1:18" ht="12.75">
      <c r="A54" s="32"/>
      <c r="B54" s="22"/>
      <c r="C54" s="33"/>
      <c r="D54" s="34"/>
      <c r="E54" s="35"/>
      <c r="F54" s="22"/>
      <c r="G54" s="36" t="s">
        <v>64</v>
      </c>
      <c r="H54" s="37" t="s">
        <v>65</v>
      </c>
      <c r="I54" s="37" t="s">
        <v>64</v>
      </c>
      <c r="J54" s="37" t="s">
        <v>66</v>
      </c>
      <c r="K54" s="36" t="s">
        <v>64</v>
      </c>
      <c r="L54" s="65" t="s">
        <v>66</v>
      </c>
      <c r="M54" s="36" t="s">
        <v>64</v>
      </c>
      <c r="N54" s="36" t="s">
        <v>65</v>
      </c>
      <c r="R54" s="191"/>
    </row>
    <row r="55" spans="1:18" ht="12.75">
      <c r="A55" s="183" t="s">
        <v>255</v>
      </c>
      <c r="B55" s="184" t="s">
        <v>140</v>
      </c>
      <c r="C55" s="38"/>
      <c r="D55" s="39"/>
      <c r="E55" s="40"/>
      <c r="F55" s="190">
        <v>46758.2</v>
      </c>
      <c r="G55" s="42"/>
      <c r="H55" s="43">
        <v>16000</v>
      </c>
      <c r="I55" s="42"/>
      <c r="J55" s="43">
        <v>10000</v>
      </c>
      <c r="K55" s="42"/>
      <c r="L55" s="43">
        <v>10000</v>
      </c>
      <c r="M55" s="42"/>
      <c r="N55" s="43">
        <f>+F55-H55-J55-L55</f>
        <v>10758.199999999997</v>
      </c>
      <c r="O55" s="1"/>
      <c r="R55" s="191"/>
    </row>
    <row r="56" spans="1:18" ht="12.75">
      <c r="A56" s="183" t="s">
        <v>256</v>
      </c>
      <c r="B56" s="184" t="s">
        <v>139</v>
      </c>
      <c r="C56" s="38"/>
      <c r="D56" s="39"/>
      <c r="E56" s="40"/>
      <c r="F56" s="190">
        <v>24000</v>
      </c>
      <c r="G56" s="42"/>
      <c r="H56" s="43">
        <v>6000</v>
      </c>
      <c r="I56" s="42"/>
      <c r="J56" s="43">
        <v>6000</v>
      </c>
      <c r="K56" s="42"/>
      <c r="L56" s="43">
        <v>6000</v>
      </c>
      <c r="M56" s="42"/>
      <c r="N56" s="43">
        <v>6000</v>
      </c>
      <c r="O56" s="1"/>
      <c r="R56" s="191"/>
    </row>
    <row r="57" spans="1:18" ht="12.75">
      <c r="A57" s="183" t="s">
        <v>257</v>
      </c>
      <c r="B57" s="184" t="s">
        <v>258</v>
      </c>
      <c r="C57" s="38"/>
      <c r="D57" s="39"/>
      <c r="E57" s="40"/>
      <c r="F57" s="190"/>
      <c r="G57" s="42"/>
      <c r="H57" s="43"/>
      <c r="I57" s="42"/>
      <c r="J57" s="43"/>
      <c r="K57" s="42"/>
      <c r="L57" s="43"/>
      <c r="M57" s="42"/>
      <c r="N57" s="43"/>
      <c r="O57" s="1"/>
      <c r="R57" s="191"/>
    </row>
    <row r="58" spans="1:18" ht="12.75">
      <c r="A58" s="183"/>
      <c r="B58" s="183" t="s">
        <v>234</v>
      </c>
      <c r="C58" s="44"/>
      <c r="D58" s="39"/>
      <c r="E58" s="40"/>
      <c r="F58" s="191">
        <v>15000</v>
      </c>
      <c r="G58" s="42"/>
      <c r="H58" s="43">
        <f>+F58/4</f>
        <v>3750</v>
      </c>
      <c r="I58" s="42"/>
      <c r="J58" s="43">
        <v>3750</v>
      </c>
      <c r="K58" s="42"/>
      <c r="L58" s="43">
        <v>3750</v>
      </c>
      <c r="M58" s="42"/>
      <c r="N58" s="43">
        <v>3750</v>
      </c>
      <c r="O58" s="1"/>
      <c r="R58" s="197"/>
    </row>
    <row r="59" spans="1:15" ht="12.75">
      <c r="A59" s="183"/>
      <c r="B59" s="183" t="s">
        <v>235</v>
      </c>
      <c r="C59" s="44"/>
      <c r="D59" s="39"/>
      <c r="E59" s="40"/>
      <c r="F59" s="191">
        <v>65000</v>
      </c>
      <c r="G59" s="42"/>
      <c r="H59" s="43">
        <f>+F59/4</f>
        <v>16250</v>
      </c>
      <c r="I59" s="42"/>
      <c r="J59" s="43">
        <v>16250</v>
      </c>
      <c r="K59" s="42"/>
      <c r="L59" s="43">
        <v>16250</v>
      </c>
      <c r="M59" s="42"/>
      <c r="N59" s="43">
        <v>16250</v>
      </c>
      <c r="O59" s="1"/>
    </row>
    <row r="60" spans="1:15" ht="12.75">
      <c r="A60" s="183"/>
      <c r="B60" s="183" t="s">
        <v>259</v>
      </c>
      <c r="C60" s="38"/>
      <c r="D60" s="39"/>
      <c r="E60" s="40"/>
      <c r="F60" s="191">
        <v>40000</v>
      </c>
      <c r="G60" s="42"/>
      <c r="H60" s="43">
        <v>10000</v>
      </c>
      <c r="I60" s="42"/>
      <c r="J60" s="43">
        <v>10000</v>
      </c>
      <c r="K60" s="42"/>
      <c r="L60" s="43">
        <v>10000</v>
      </c>
      <c r="M60" s="42"/>
      <c r="N60" s="43">
        <v>10000</v>
      </c>
      <c r="O60" s="1"/>
    </row>
    <row r="61" spans="1:15" ht="12.75">
      <c r="A61" s="183"/>
      <c r="B61" s="183" t="s">
        <v>249</v>
      </c>
      <c r="C61" s="38"/>
      <c r="D61" s="39"/>
      <c r="E61" s="40"/>
      <c r="F61" s="191">
        <v>80000</v>
      </c>
      <c r="G61" s="42"/>
      <c r="H61" s="43">
        <v>20000</v>
      </c>
      <c r="I61" s="42"/>
      <c r="J61" s="41">
        <v>20000</v>
      </c>
      <c r="K61" s="42"/>
      <c r="L61" s="43">
        <v>20000</v>
      </c>
      <c r="M61" s="42"/>
      <c r="N61" s="43">
        <v>20000</v>
      </c>
      <c r="O61" s="1"/>
    </row>
    <row r="62" spans="1:15" ht="12.75">
      <c r="A62" s="183" t="s">
        <v>260</v>
      </c>
      <c r="B62" s="184" t="s">
        <v>261</v>
      </c>
      <c r="C62" s="38"/>
      <c r="D62" s="39"/>
      <c r="E62" s="40"/>
      <c r="F62" s="190"/>
      <c r="G62" s="42"/>
      <c r="H62" s="43"/>
      <c r="I62" s="42"/>
      <c r="J62" s="43"/>
      <c r="K62" s="42"/>
      <c r="L62" s="43"/>
      <c r="M62" s="42"/>
      <c r="N62" s="43"/>
      <c r="O62" s="1"/>
    </row>
    <row r="63" spans="1:15" ht="12.75">
      <c r="A63" s="183"/>
      <c r="B63" s="183" t="s">
        <v>262</v>
      </c>
      <c r="C63" s="38"/>
      <c r="D63" s="39"/>
      <c r="E63" s="40"/>
      <c r="F63" s="191">
        <v>200000</v>
      </c>
      <c r="G63" s="42"/>
      <c r="H63" s="43">
        <v>50000</v>
      </c>
      <c r="I63" s="42"/>
      <c r="J63" s="43">
        <v>50000</v>
      </c>
      <c r="K63" s="42"/>
      <c r="L63" s="43">
        <v>50000</v>
      </c>
      <c r="M63" s="42"/>
      <c r="N63" s="41">
        <v>50000</v>
      </c>
      <c r="O63" s="1"/>
    </row>
    <row r="64" spans="1:15" ht="12.75">
      <c r="A64" s="183" t="s">
        <v>142</v>
      </c>
      <c r="B64" s="184" t="s">
        <v>263</v>
      </c>
      <c r="C64" s="38"/>
      <c r="D64" s="39"/>
      <c r="E64" s="40"/>
      <c r="F64" s="190">
        <v>800000</v>
      </c>
      <c r="G64" s="42"/>
      <c r="H64" s="43">
        <v>200000</v>
      </c>
      <c r="I64" s="42"/>
      <c r="J64" s="43">
        <v>200000</v>
      </c>
      <c r="K64" s="42"/>
      <c r="L64" s="43">
        <v>200000</v>
      </c>
      <c r="M64" s="42"/>
      <c r="N64" s="43">
        <v>200000</v>
      </c>
      <c r="O64" s="1"/>
    </row>
    <row r="65" spans="1:15" ht="12.75">
      <c r="A65" s="183" t="s">
        <v>143</v>
      </c>
      <c r="B65" s="184" t="s">
        <v>264</v>
      </c>
      <c r="C65" s="38"/>
      <c r="D65" s="39"/>
      <c r="E65" s="40"/>
      <c r="F65" s="190"/>
      <c r="G65" s="42"/>
      <c r="H65" s="43"/>
      <c r="I65" s="42"/>
      <c r="J65" s="43"/>
      <c r="K65" s="42"/>
      <c r="L65" s="43"/>
      <c r="M65" s="42"/>
      <c r="N65" s="43"/>
      <c r="O65" s="1"/>
    </row>
    <row r="66" spans="1:15" ht="12.75">
      <c r="A66" s="183"/>
      <c r="B66" s="183" t="s">
        <v>265</v>
      </c>
      <c r="C66" s="38"/>
      <c r="D66" s="39"/>
      <c r="E66" s="40"/>
      <c r="F66" s="191">
        <v>80000</v>
      </c>
      <c r="G66" s="42"/>
      <c r="H66" s="43">
        <v>20000</v>
      </c>
      <c r="I66" s="42"/>
      <c r="J66" s="43">
        <v>20000</v>
      </c>
      <c r="K66" s="42"/>
      <c r="L66" s="43">
        <v>20000</v>
      </c>
      <c r="M66" s="42"/>
      <c r="N66" s="43">
        <v>20000</v>
      </c>
      <c r="O66" s="1"/>
    </row>
    <row r="67" spans="1:15" ht="12.75">
      <c r="A67" s="183"/>
      <c r="B67" s="183" t="s">
        <v>266</v>
      </c>
      <c r="C67" s="38"/>
      <c r="D67" s="39"/>
      <c r="E67" s="40"/>
      <c r="F67" s="191">
        <v>170000</v>
      </c>
      <c r="G67" s="42"/>
      <c r="H67" s="43">
        <f>+F67/4</f>
        <v>42500</v>
      </c>
      <c r="I67" s="42"/>
      <c r="J67" s="43">
        <v>42500</v>
      </c>
      <c r="K67" s="42"/>
      <c r="L67" s="43">
        <v>42500</v>
      </c>
      <c r="M67" s="42"/>
      <c r="N67" s="43">
        <v>42500</v>
      </c>
      <c r="O67" s="1"/>
    </row>
    <row r="68" spans="1:15" ht="12.75">
      <c r="A68" s="183"/>
      <c r="B68" s="183" t="s">
        <v>267</v>
      </c>
      <c r="C68" s="45"/>
      <c r="D68" s="46"/>
      <c r="E68" s="47"/>
      <c r="F68" s="191">
        <v>350000</v>
      </c>
      <c r="G68" s="37"/>
      <c r="H68" s="198">
        <f>+F68/4</f>
        <v>87500</v>
      </c>
      <c r="I68" s="199"/>
      <c r="J68" s="198">
        <v>87500</v>
      </c>
      <c r="K68" s="199"/>
      <c r="L68" s="198">
        <v>87500</v>
      </c>
      <c r="M68" s="199"/>
      <c r="N68" s="198">
        <v>87500</v>
      </c>
      <c r="O68" s="1"/>
    </row>
    <row r="69" spans="1:15" ht="12.75">
      <c r="A69" s="183" t="s">
        <v>144</v>
      </c>
      <c r="B69" s="184" t="s">
        <v>268</v>
      </c>
      <c r="C69" s="38"/>
      <c r="D69" s="39"/>
      <c r="E69" s="40"/>
      <c r="F69" s="190"/>
      <c r="G69" s="42"/>
      <c r="H69" s="43"/>
      <c r="I69" s="42"/>
      <c r="J69" s="43"/>
      <c r="K69" s="42"/>
      <c r="L69" s="43"/>
      <c r="M69" s="42"/>
      <c r="N69" s="43"/>
      <c r="O69" s="1"/>
    </row>
    <row r="70" spans="1:15" ht="12.75">
      <c r="A70" s="183"/>
      <c r="B70" s="183" t="s">
        <v>269</v>
      </c>
      <c r="C70" s="38"/>
      <c r="D70" s="39"/>
      <c r="E70" s="40"/>
      <c r="F70" s="191">
        <v>300000</v>
      </c>
      <c r="G70" s="42"/>
      <c r="H70" s="43">
        <f>+F70/4</f>
        <v>75000</v>
      </c>
      <c r="I70" s="42"/>
      <c r="J70" s="43">
        <v>75000</v>
      </c>
      <c r="K70" s="42"/>
      <c r="L70" s="43">
        <v>75000</v>
      </c>
      <c r="M70" s="42"/>
      <c r="N70" s="43">
        <v>75000</v>
      </c>
      <c r="O70" s="1"/>
    </row>
    <row r="71" spans="1:15" ht="12.75">
      <c r="A71" s="187"/>
      <c r="B71" s="187" t="s">
        <v>270</v>
      </c>
      <c r="C71" s="38"/>
      <c r="D71" s="39"/>
      <c r="E71" s="40"/>
      <c r="F71" s="192">
        <v>100000</v>
      </c>
      <c r="G71" s="42"/>
      <c r="H71" s="43">
        <v>25000</v>
      </c>
      <c r="I71" s="42"/>
      <c r="J71" s="43">
        <v>25000</v>
      </c>
      <c r="K71" s="42"/>
      <c r="L71" s="43">
        <v>25000</v>
      </c>
      <c r="M71" s="42"/>
      <c r="N71" s="43">
        <v>25000</v>
      </c>
      <c r="O71" s="1"/>
    </row>
    <row r="72" spans="1:15" ht="12.75">
      <c r="A72" s="189" t="s">
        <v>145</v>
      </c>
      <c r="B72" s="195" t="s">
        <v>146</v>
      </c>
      <c r="C72" s="44"/>
      <c r="D72" s="39"/>
      <c r="E72" s="40"/>
      <c r="F72" s="196">
        <v>500000</v>
      </c>
      <c r="G72" s="42"/>
      <c r="H72" s="43">
        <v>200000</v>
      </c>
      <c r="I72" s="42"/>
      <c r="J72" s="43">
        <v>150000</v>
      </c>
      <c r="K72" s="42"/>
      <c r="L72" s="43">
        <v>100000</v>
      </c>
      <c r="M72" s="42"/>
      <c r="N72" s="43">
        <v>50000</v>
      </c>
      <c r="O72" s="1"/>
    </row>
    <row r="73" spans="1:15" ht="12.75">
      <c r="A73" s="42"/>
      <c r="B73" s="90"/>
      <c r="C73" s="44"/>
      <c r="D73" s="39"/>
      <c r="E73" s="40"/>
      <c r="F73" s="41"/>
      <c r="G73" s="42"/>
      <c r="H73" s="43"/>
      <c r="I73" s="42"/>
      <c r="J73" s="43"/>
      <c r="K73" s="42"/>
      <c r="L73" s="43"/>
      <c r="M73" s="42"/>
      <c r="N73" s="43"/>
      <c r="O73" s="1"/>
    </row>
    <row r="74" spans="1:15" ht="12.75">
      <c r="A74" s="42"/>
      <c r="B74" s="90"/>
      <c r="C74" s="44"/>
      <c r="D74" s="39"/>
      <c r="E74" s="40"/>
      <c r="F74" s="41"/>
      <c r="G74" s="42"/>
      <c r="H74" s="43"/>
      <c r="I74" s="42"/>
      <c r="J74" s="43"/>
      <c r="K74" s="42"/>
      <c r="L74" s="43"/>
      <c r="M74" s="42"/>
      <c r="N74" s="43"/>
      <c r="O74" s="1"/>
    </row>
    <row r="75" spans="1:15" ht="12.75">
      <c r="A75" s="42"/>
      <c r="B75" s="90"/>
      <c r="C75" s="44"/>
      <c r="D75" s="39"/>
      <c r="E75" s="40"/>
      <c r="F75" s="41"/>
      <c r="G75" s="42"/>
      <c r="H75" s="43"/>
      <c r="I75" s="42"/>
      <c r="J75" s="43"/>
      <c r="K75" s="42"/>
      <c r="L75" s="43"/>
      <c r="M75" s="42"/>
      <c r="N75" s="43"/>
      <c r="O75" s="1"/>
    </row>
    <row r="76" spans="1:16" ht="12.75">
      <c r="A76" s="199" t="s">
        <v>88</v>
      </c>
      <c r="B76" s="90"/>
      <c r="C76" s="44"/>
      <c r="D76" s="39"/>
      <c r="E76" s="40"/>
      <c r="F76" s="176">
        <f>SUM(F55:F75)</f>
        <v>2770758.2</v>
      </c>
      <c r="G76" s="177"/>
      <c r="H76" s="178">
        <f>SUM(H55:H75)</f>
        <v>772000</v>
      </c>
      <c r="I76" s="177"/>
      <c r="J76" s="178">
        <f>SUM(J55:J75)</f>
        <v>716000</v>
      </c>
      <c r="K76" s="177"/>
      <c r="L76" s="178">
        <f>SUM(L55:L75)</f>
        <v>666000</v>
      </c>
      <c r="M76" s="177"/>
      <c r="N76" s="178">
        <f>SUM(N55:N75)</f>
        <v>616758.2</v>
      </c>
      <c r="O76" s="1"/>
      <c r="P76" s="123">
        <f>+N76+L76+J76+H76</f>
        <v>2770758.2</v>
      </c>
    </row>
    <row r="77" spans="1:18" ht="12.75">
      <c r="A77" s="37" t="s">
        <v>132</v>
      </c>
      <c r="B77" s="51"/>
      <c r="C77" s="52"/>
      <c r="D77" s="46"/>
      <c r="E77" s="47"/>
      <c r="F77" s="176">
        <f>+F76+F37</f>
        <v>5351083.15</v>
      </c>
      <c r="G77" s="176"/>
      <c r="H77" s="176">
        <f>+H76+H37</f>
        <v>1372000</v>
      </c>
      <c r="I77" s="176"/>
      <c r="J77" s="176">
        <f>+J76+J37</f>
        <v>1501000</v>
      </c>
      <c r="K77" s="176"/>
      <c r="L77" s="176">
        <f>+L76+L37</f>
        <v>1256000</v>
      </c>
      <c r="M77" s="176"/>
      <c r="N77" s="176">
        <f>+N76+N37</f>
        <v>1222083.15</v>
      </c>
      <c r="O77" s="1"/>
      <c r="P77" s="123"/>
      <c r="R77" s="129"/>
    </row>
    <row r="78" spans="1:14" ht="12.75">
      <c r="A78" s="11"/>
      <c r="B78" s="53"/>
      <c r="C78" s="54"/>
      <c r="D78" s="55"/>
      <c r="E78" s="56"/>
      <c r="F78" s="57"/>
      <c r="G78" s="57"/>
      <c r="H78" s="53"/>
      <c r="I78" s="53"/>
      <c r="J78" s="53"/>
      <c r="K78" s="53"/>
      <c r="L78" s="53"/>
      <c r="M78" s="53"/>
      <c r="N78" s="64"/>
    </row>
    <row r="79" spans="1:14" ht="12.75">
      <c r="A79" s="58"/>
      <c r="B79" s="57"/>
      <c r="C79" s="59"/>
      <c r="D79" s="60"/>
      <c r="E79" s="61"/>
      <c r="F79" s="57"/>
      <c r="G79" s="57"/>
      <c r="H79" s="57"/>
      <c r="I79" s="57"/>
      <c r="J79" s="57"/>
      <c r="K79" s="57"/>
      <c r="L79" s="57"/>
      <c r="M79" s="57"/>
      <c r="N79" s="67"/>
    </row>
    <row r="80" spans="1:14" ht="12.75">
      <c r="A80" s="58"/>
      <c r="B80" s="57" t="s">
        <v>89</v>
      </c>
      <c r="C80" s="59"/>
      <c r="D80" s="60"/>
      <c r="E80" s="61"/>
      <c r="F80" s="57"/>
      <c r="G80" s="57"/>
      <c r="H80" s="57"/>
      <c r="I80" s="57"/>
      <c r="J80" s="57"/>
      <c r="K80" s="57"/>
      <c r="L80" s="57"/>
      <c r="M80" s="57"/>
      <c r="N80" s="67"/>
    </row>
    <row r="81" spans="1:14" ht="12.75">
      <c r="A81" s="58"/>
      <c r="B81" s="57"/>
      <c r="C81" s="59"/>
      <c r="D81" s="60"/>
      <c r="E81" s="61"/>
      <c r="F81" s="57"/>
      <c r="G81" s="57"/>
      <c r="H81" s="57"/>
      <c r="I81" s="57"/>
      <c r="J81" s="57"/>
      <c r="K81" s="57"/>
      <c r="L81" s="57"/>
      <c r="M81" s="57"/>
      <c r="N81" s="67"/>
    </row>
    <row r="82" spans="1:14" ht="12.75">
      <c r="A82" s="58"/>
      <c r="B82" s="57"/>
      <c r="C82" s="59"/>
      <c r="D82" s="60"/>
      <c r="E82" s="61"/>
      <c r="F82" s="57"/>
      <c r="G82" s="57"/>
      <c r="H82" s="57" t="s">
        <v>90</v>
      </c>
      <c r="I82" s="57"/>
      <c r="J82" s="379" t="s">
        <v>838</v>
      </c>
      <c r="K82" s="379"/>
      <c r="L82" s="379"/>
      <c r="M82" s="57"/>
      <c r="N82" s="67"/>
    </row>
    <row r="83" spans="1:14" ht="12.75">
      <c r="A83" s="58"/>
      <c r="B83" s="57"/>
      <c r="C83" s="59"/>
      <c r="D83" s="60"/>
      <c r="E83" s="61"/>
      <c r="F83" s="57"/>
      <c r="G83" s="57"/>
      <c r="H83" s="57"/>
      <c r="I83" s="57"/>
      <c r="J83" s="380" t="s">
        <v>141</v>
      </c>
      <c r="K83" s="380"/>
      <c r="L83" s="380"/>
      <c r="M83" s="57"/>
      <c r="N83" s="67"/>
    </row>
    <row r="84" spans="1:14" ht="12.75">
      <c r="A84" s="22"/>
      <c r="B84" s="62"/>
      <c r="C84" s="19"/>
      <c r="D84" s="20"/>
      <c r="E84" s="21"/>
      <c r="F84" s="62"/>
      <c r="G84" s="62"/>
      <c r="H84" s="62"/>
      <c r="I84" s="62"/>
      <c r="J84" s="62"/>
      <c r="K84" s="62"/>
      <c r="L84" s="62"/>
      <c r="M84" s="62"/>
      <c r="N84" s="23"/>
    </row>
    <row r="89" ht="12.75">
      <c r="F89" s="135"/>
    </row>
    <row r="91" spans="1:14" ht="12.75">
      <c r="A91" s="2" t="s">
        <v>44</v>
      </c>
      <c r="B91" s="3"/>
      <c r="C91" s="2"/>
      <c r="M91"/>
      <c r="N91"/>
    </row>
    <row r="92" spans="1:15" ht="12.75">
      <c r="A92" s="381" t="s">
        <v>45</v>
      </c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</row>
    <row r="93" spans="1:15" ht="12.75">
      <c r="A93" s="375" t="s">
        <v>741</v>
      </c>
      <c r="B93" s="375"/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</row>
    <row r="94" spans="3:14" ht="12.75">
      <c r="C94" s="6"/>
      <c r="D94" s="7"/>
      <c r="E94" s="8"/>
      <c r="F94" s="9"/>
      <c r="M94"/>
      <c r="N94"/>
    </row>
    <row r="95" spans="1:14" ht="12.75">
      <c r="A95" s="10" t="s">
        <v>133</v>
      </c>
      <c r="B95" s="10"/>
      <c r="C95" s="6"/>
      <c r="D95" s="7"/>
      <c r="E95" s="8"/>
      <c r="M95"/>
      <c r="N95"/>
    </row>
    <row r="96" spans="1:14" ht="12.75">
      <c r="A96" s="11" t="s">
        <v>48</v>
      </c>
      <c r="B96" s="12"/>
      <c r="C96" s="13"/>
      <c r="D96" s="14"/>
      <c r="E96" s="15"/>
      <c r="F96" s="16" t="s">
        <v>134</v>
      </c>
      <c r="G96" s="83">
        <f>+F126</f>
        <v>520000</v>
      </c>
      <c r="H96" s="17"/>
      <c r="I96" s="17"/>
      <c r="J96" s="63"/>
      <c r="K96" s="53" t="s">
        <v>135</v>
      </c>
      <c r="L96" s="53"/>
      <c r="M96" s="53"/>
      <c r="N96" s="64"/>
    </row>
    <row r="97" spans="1:14" ht="12.75">
      <c r="A97" s="18" t="s">
        <v>50</v>
      </c>
      <c r="B97" s="10"/>
      <c r="C97" s="19"/>
      <c r="D97" s="20"/>
      <c r="E97" s="21"/>
      <c r="F97" s="22" t="s">
        <v>51</v>
      </c>
      <c r="G97" s="22" t="s">
        <v>52</v>
      </c>
      <c r="H97" s="23"/>
      <c r="I97" s="16" t="s">
        <v>53</v>
      </c>
      <c r="J97" s="63"/>
      <c r="K97" s="62" t="s">
        <v>54</v>
      </c>
      <c r="L97" s="62"/>
      <c r="M97" s="62"/>
      <c r="N97" s="23"/>
    </row>
    <row r="98" spans="1:14" ht="12.75">
      <c r="A98" s="24"/>
      <c r="B98" s="11"/>
      <c r="C98" s="25"/>
      <c r="D98" s="26"/>
      <c r="E98" s="27"/>
      <c r="F98" s="11"/>
      <c r="G98" s="373" t="s">
        <v>55</v>
      </c>
      <c r="H98" s="376"/>
      <c r="I98" s="376"/>
      <c r="J98" s="376"/>
      <c r="K98" s="376"/>
      <c r="L98" s="376"/>
      <c r="M98" s="376"/>
      <c r="N98" s="374"/>
    </row>
    <row r="99" spans="1:14" ht="12.75">
      <c r="A99" s="28" t="s">
        <v>56</v>
      </c>
      <c r="B99" s="29" t="s">
        <v>57</v>
      </c>
      <c r="C99" s="30" t="s">
        <v>58</v>
      </c>
      <c r="D99" s="377" t="s">
        <v>59</v>
      </c>
      <c r="E99" s="378"/>
      <c r="F99" s="29" t="s">
        <v>4</v>
      </c>
      <c r="G99" s="373" t="s">
        <v>60</v>
      </c>
      <c r="H99" s="374"/>
      <c r="I99" s="373" t="s">
        <v>61</v>
      </c>
      <c r="J99" s="374"/>
      <c r="K99" s="373" t="s">
        <v>62</v>
      </c>
      <c r="L99" s="374"/>
      <c r="M99" s="373" t="s">
        <v>63</v>
      </c>
      <c r="N99" s="374"/>
    </row>
    <row r="100" spans="1:14" ht="12.75">
      <c r="A100" s="32"/>
      <c r="B100" s="22"/>
      <c r="C100" s="33"/>
      <c r="D100" s="34"/>
      <c r="E100" s="35"/>
      <c r="F100" s="22"/>
      <c r="G100" s="36" t="s">
        <v>64</v>
      </c>
      <c r="H100" s="37" t="s">
        <v>65</v>
      </c>
      <c r="I100" s="37" t="s">
        <v>64</v>
      </c>
      <c r="J100" s="37" t="s">
        <v>66</v>
      </c>
      <c r="K100" s="36" t="s">
        <v>64</v>
      </c>
      <c r="L100" s="65" t="s">
        <v>66</v>
      </c>
      <c r="M100" s="36" t="s">
        <v>64</v>
      </c>
      <c r="N100" s="36" t="s">
        <v>65</v>
      </c>
    </row>
    <row r="101" spans="1:15" ht="12.75">
      <c r="A101" s="183" t="s">
        <v>271</v>
      </c>
      <c r="B101" s="184" t="s">
        <v>272</v>
      </c>
      <c r="C101" s="38"/>
      <c r="D101" s="39"/>
      <c r="E101" s="40"/>
      <c r="F101" s="201"/>
      <c r="G101" s="42"/>
      <c r="H101" s="43"/>
      <c r="I101" s="42"/>
      <c r="J101" s="43"/>
      <c r="K101" s="42"/>
      <c r="L101" s="43"/>
      <c r="M101" s="42"/>
      <c r="N101" s="43"/>
      <c r="O101" s="1"/>
    </row>
    <row r="102" spans="1:15" ht="12.75">
      <c r="A102" s="183"/>
      <c r="B102" s="200" t="s">
        <v>273</v>
      </c>
      <c r="C102" s="38"/>
      <c r="D102" s="39"/>
      <c r="E102" s="40"/>
      <c r="F102" s="191">
        <v>20000</v>
      </c>
      <c r="G102" s="42"/>
      <c r="H102" s="43">
        <v>20000</v>
      </c>
      <c r="I102" s="42"/>
      <c r="J102" s="43"/>
      <c r="K102" s="42"/>
      <c r="L102" s="43"/>
      <c r="M102" s="42"/>
      <c r="N102" s="43"/>
      <c r="O102" s="1"/>
    </row>
    <row r="103" spans="1:15" ht="12.75">
      <c r="A103" s="183"/>
      <c r="B103" s="183" t="s">
        <v>274</v>
      </c>
      <c r="C103" s="38"/>
      <c r="D103" s="39"/>
      <c r="E103" s="40"/>
      <c r="F103" s="191">
        <v>150000</v>
      </c>
      <c r="G103" s="42"/>
      <c r="H103" s="43">
        <v>150000</v>
      </c>
      <c r="I103" s="42"/>
      <c r="J103" s="43"/>
      <c r="K103" s="42"/>
      <c r="L103" s="43"/>
      <c r="M103" s="42"/>
      <c r="N103" s="43"/>
      <c r="O103" s="1"/>
    </row>
    <row r="104" spans="1:15" ht="12.75">
      <c r="A104" s="183"/>
      <c r="B104" s="183" t="s">
        <v>275</v>
      </c>
      <c r="C104" s="44"/>
      <c r="D104" s="39"/>
      <c r="E104" s="40"/>
      <c r="F104" s="191">
        <v>50000</v>
      </c>
      <c r="G104" s="42"/>
      <c r="H104" s="43">
        <v>50000</v>
      </c>
      <c r="I104" s="42"/>
      <c r="J104" s="43"/>
      <c r="K104" s="42"/>
      <c r="L104" s="43"/>
      <c r="M104" s="42"/>
      <c r="N104" s="43"/>
      <c r="O104" s="1"/>
    </row>
    <row r="105" spans="1:15" ht="12.75">
      <c r="A105" s="183"/>
      <c r="B105" s="183" t="s">
        <v>276</v>
      </c>
      <c r="C105" s="44"/>
      <c r="D105" s="39"/>
      <c r="E105" s="40"/>
      <c r="F105" s="191">
        <v>10000</v>
      </c>
      <c r="G105" s="42"/>
      <c r="H105" s="43">
        <v>10000</v>
      </c>
      <c r="I105" s="42"/>
      <c r="J105" s="43"/>
      <c r="K105" s="42"/>
      <c r="L105" s="43"/>
      <c r="M105" s="42"/>
      <c r="N105" s="43"/>
      <c r="O105" s="1"/>
    </row>
    <row r="106" spans="1:15" ht="12.75">
      <c r="A106" s="183" t="s">
        <v>277</v>
      </c>
      <c r="B106" s="184" t="s">
        <v>278</v>
      </c>
      <c r="C106" s="38"/>
      <c r="D106" s="39"/>
      <c r="E106" s="40"/>
      <c r="F106" s="190"/>
      <c r="G106" s="42"/>
      <c r="H106" s="43"/>
      <c r="I106" s="42"/>
      <c r="J106" s="43"/>
      <c r="K106" s="42"/>
      <c r="L106" s="43"/>
      <c r="M106" s="42"/>
      <c r="N106" s="43"/>
      <c r="O106" s="1"/>
    </row>
    <row r="107" spans="1:15" ht="12.75">
      <c r="A107" s="183"/>
      <c r="B107" s="183" t="s">
        <v>279</v>
      </c>
      <c r="C107" s="38"/>
      <c r="D107" s="39"/>
      <c r="E107" s="40"/>
      <c r="F107" s="191">
        <v>30000</v>
      </c>
      <c r="G107" s="42"/>
      <c r="H107" s="43"/>
      <c r="I107" s="42"/>
      <c r="J107" s="41">
        <v>30000</v>
      </c>
      <c r="K107" s="42"/>
      <c r="L107" s="43"/>
      <c r="M107" s="42"/>
      <c r="N107" s="43"/>
      <c r="O107" s="1"/>
    </row>
    <row r="108" spans="1:15" ht="12.75">
      <c r="A108" s="183"/>
      <c r="B108" s="183" t="s">
        <v>280</v>
      </c>
      <c r="C108" s="38"/>
      <c r="D108" s="39"/>
      <c r="E108" s="40"/>
      <c r="F108" s="191">
        <v>50000</v>
      </c>
      <c r="G108" s="42"/>
      <c r="H108" s="43"/>
      <c r="I108" s="42"/>
      <c r="J108" s="43">
        <v>50000</v>
      </c>
      <c r="K108" s="42"/>
      <c r="L108" s="43"/>
      <c r="M108" s="42"/>
      <c r="N108" s="43"/>
      <c r="O108" s="1"/>
    </row>
    <row r="109" spans="1:15" ht="12.75">
      <c r="A109" s="183"/>
      <c r="B109" s="183" t="s">
        <v>281</v>
      </c>
      <c r="C109" s="38"/>
      <c r="D109" s="39"/>
      <c r="E109" s="40"/>
      <c r="F109" s="191">
        <v>5000</v>
      </c>
      <c r="G109" s="42"/>
      <c r="H109" s="43"/>
      <c r="I109" s="42"/>
      <c r="J109" s="43">
        <v>5000</v>
      </c>
      <c r="K109" s="42"/>
      <c r="L109" s="43"/>
      <c r="M109" s="42"/>
      <c r="N109" s="41"/>
      <c r="O109" s="1"/>
    </row>
    <row r="110" spans="1:15" ht="12.75">
      <c r="A110" s="183" t="s">
        <v>282</v>
      </c>
      <c r="B110" s="184" t="s">
        <v>283</v>
      </c>
      <c r="C110" s="38"/>
      <c r="D110" s="39"/>
      <c r="E110" s="40"/>
      <c r="F110" s="190"/>
      <c r="G110" s="42"/>
      <c r="H110" s="43"/>
      <c r="I110" s="42"/>
      <c r="J110" s="43"/>
      <c r="K110" s="42"/>
      <c r="L110" s="43"/>
      <c r="M110" s="42"/>
      <c r="N110" s="41"/>
      <c r="O110" s="1"/>
    </row>
    <row r="111" spans="1:15" ht="12.75">
      <c r="A111" s="183"/>
      <c r="B111" s="183" t="s">
        <v>284</v>
      </c>
      <c r="C111" s="38"/>
      <c r="D111" s="39"/>
      <c r="E111" s="40"/>
      <c r="F111" s="191">
        <v>20000</v>
      </c>
      <c r="G111" s="42"/>
      <c r="H111" s="43">
        <v>20000</v>
      </c>
      <c r="I111" s="42"/>
      <c r="J111" s="43"/>
      <c r="K111" s="42"/>
      <c r="L111" s="43"/>
      <c r="M111" s="42"/>
      <c r="N111" s="43"/>
      <c r="O111" s="1"/>
    </row>
    <row r="112" spans="1:15" ht="12.75">
      <c r="A112" s="183"/>
      <c r="B112" s="183" t="s">
        <v>280</v>
      </c>
      <c r="C112" s="38"/>
      <c r="D112" s="39"/>
      <c r="E112" s="40"/>
      <c r="F112" s="191">
        <v>10000</v>
      </c>
      <c r="G112" s="42"/>
      <c r="H112" s="43">
        <v>10000</v>
      </c>
      <c r="I112" s="42"/>
      <c r="J112" s="43"/>
      <c r="K112" s="42"/>
      <c r="L112" s="43"/>
      <c r="M112" s="42"/>
      <c r="N112" s="43"/>
      <c r="O112" s="1"/>
    </row>
    <row r="113" spans="1:15" ht="12.75">
      <c r="A113" s="183"/>
      <c r="B113" s="183" t="s">
        <v>276</v>
      </c>
      <c r="C113" s="38"/>
      <c r="D113" s="39"/>
      <c r="E113" s="40"/>
      <c r="F113" s="191">
        <v>5000</v>
      </c>
      <c r="G113" s="42"/>
      <c r="H113" s="43">
        <v>5000</v>
      </c>
      <c r="I113" s="42"/>
      <c r="J113" s="43"/>
      <c r="K113" s="42"/>
      <c r="L113" s="43"/>
      <c r="M113" s="42"/>
      <c r="N113" s="43"/>
      <c r="O113" s="1"/>
    </row>
    <row r="114" spans="1:15" ht="12.75">
      <c r="A114" s="183" t="s">
        <v>285</v>
      </c>
      <c r="B114" s="184" t="s">
        <v>286</v>
      </c>
      <c r="C114" s="38"/>
      <c r="D114" s="39"/>
      <c r="E114" s="40"/>
      <c r="F114" s="190"/>
      <c r="G114" s="42"/>
      <c r="H114" s="43"/>
      <c r="I114" s="42"/>
      <c r="J114" s="43"/>
      <c r="K114" s="42"/>
      <c r="L114" s="43"/>
      <c r="M114" s="42"/>
      <c r="N114" s="43"/>
      <c r="O114" s="1"/>
    </row>
    <row r="115" spans="1:15" ht="12.75">
      <c r="A115" s="187"/>
      <c r="B115" s="187" t="s">
        <v>287</v>
      </c>
      <c r="C115" s="38"/>
      <c r="D115" s="39"/>
      <c r="E115" s="40"/>
      <c r="F115" s="192">
        <v>50000</v>
      </c>
      <c r="G115" s="42"/>
      <c r="H115" s="43"/>
      <c r="I115" s="42"/>
      <c r="J115" s="43">
        <v>50000</v>
      </c>
      <c r="K115" s="42"/>
      <c r="L115" s="43"/>
      <c r="M115" s="42"/>
      <c r="N115" s="43"/>
      <c r="O115" s="1"/>
    </row>
    <row r="116" spans="1:15" ht="12.75">
      <c r="A116" s="189"/>
      <c r="B116" s="189" t="s">
        <v>288</v>
      </c>
      <c r="C116" s="38"/>
      <c r="D116" s="39"/>
      <c r="E116" s="40"/>
      <c r="F116" s="202">
        <v>20000</v>
      </c>
      <c r="G116" s="42"/>
      <c r="H116" s="43"/>
      <c r="I116" s="42"/>
      <c r="J116" s="43">
        <v>20000</v>
      </c>
      <c r="K116" s="42"/>
      <c r="L116" s="43"/>
      <c r="M116" s="42"/>
      <c r="N116" s="43"/>
      <c r="O116" s="1"/>
    </row>
    <row r="117" spans="1:15" ht="12.75">
      <c r="A117" s="183" t="s">
        <v>289</v>
      </c>
      <c r="B117" s="184" t="s">
        <v>290</v>
      </c>
      <c r="C117" s="38"/>
      <c r="D117" s="39"/>
      <c r="E117" s="40"/>
      <c r="F117" s="190"/>
      <c r="G117" s="42"/>
      <c r="H117" s="43"/>
      <c r="I117" s="42"/>
      <c r="J117" s="43"/>
      <c r="K117" s="42"/>
      <c r="L117" s="43"/>
      <c r="M117" s="42"/>
      <c r="N117" s="43"/>
      <c r="O117" s="1"/>
    </row>
    <row r="118" spans="1:15" ht="12.75">
      <c r="A118" s="183"/>
      <c r="B118" s="183" t="s">
        <v>291</v>
      </c>
      <c r="C118" s="44"/>
      <c r="D118" s="39"/>
      <c r="E118" s="40"/>
      <c r="F118" s="191">
        <v>50000</v>
      </c>
      <c r="G118" s="42"/>
      <c r="H118" s="43"/>
      <c r="I118" s="42"/>
      <c r="J118" s="43">
        <v>50000</v>
      </c>
      <c r="K118" s="42"/>
      <c r="L118" s="43"/>
      <c r="M118" s="42"/>
      <c r="N118" s="43"/>
      <c r="O118" s="1"/>
    </row>
    <row r="119" spans="1:15" ht="12.75">
      <c r="A119" s="187" t="s">
        <v>292</v>
      </c>
      <c r="B119" s="185" t="s">
        <v>293</v>
      </c>
      <c r="C119" s="44"/>
      <c r="D119" s="39"/>
      <c r="E119" s="40"/>
      <c r="F119" s="203"/>
      <c r="G119" s="42"/>
      <c r="H119" s="43"/>
      <c r="I119" s="42"/>
      <c r="J119" s="43"/>
      <c r="K119" s="42"/>
      <c r="L119" s="43"/>
      <c r="M119" s="42"/>
      <c r="N119" s="43"/>
      <c r="O119" s="1"/>
    </row>
    <row r="120" spans="1:15" ht="12.75">
      <c r="A120" s="189"/>
      <c r="B120" s="189" t="s">
        <v>294</v>
      </c>
      <c r="C120" s="44"/>
      <c r="D120" s="39"/>
      <c r="E120" s="40"/>
      <c r="F120" s="202">
        <v>50000</v>
      </c>
      <c r="G120" s="42"/>
      <c r="H120" s="43"/>
      <c r="I120" s="42"/>
      <c r="J120" s="43">
        <v>50000</v>
      </c>
      <c r="K120" s="42"/>
      <c r="L120" s="43"/>
      <c r="M120" s="42"/>
      <c r="N120" s="43"/>
      <c r="O120" s="1"/>
    </row>
    <row r="121" spans="1:15" ht="12.75">
      <c r="A121" s="42"/>
      <c r="B121" s="90"/>
      <c r="C121" s="44"/>
      <c r="D121" s="39"/>
      <c r="E121" s="40"/>
      <c r="F121" s="41"/>
      <c r="G121" s="42"/>
      <c r="H121" s="43"/>
      <c r="I121" s="42"/>
      <c r="J121" s="43"/>
      <c r="K121" s="42"/>
      <c r="L121" s="43"/>
      <c r="M121" s="42"/>
      <c r="N121" s="43"/>
      <c r="O121" s="1"/>
    </row>
    <row r="122" spans="1:15" ht="12.75">
      <c r="A122" s="42"/>
      <c r="B122" s="90"/>
      <c r="C122" s="44"/>
      <c r="D122" s="39"/>
      <c r="E122" s="40"/>
      <c r="F122" s="41"/>
      <c r="G122" s="42"/>
      <c r="H122" s="43"/>
      <c r="I122" s="42"/>
      <c r="J122" s="43"/>
      <c r="K122" s="42"/>
      <c r="L122" s="43"/>
      <c r="M122" s="42"/>
      <c r="N122" s="43"/>
      <c r="O122" s="1"/>
    </row>
    <row r="123" spans="1:15" ht="12.75">
      <c r="A123" s="42"/>
      <c r="B123" s="90"/>
      <c r="C123" s="44"/>
      <c r="D123" s="39"/>
      <c r="E123" s="40"/>
      <c r="F123" s="41"/>
      <c r="G123" s="42"/>
      <c r="H123" s="43"/>
      <c r="I123" s="42"/>
      <c r="J123" s="43"/>
      <c r="K123" s="42"/>
      <c r="L123" s="43"/>
      <c r="M123" s="42"/>
      <c r="N123" s="43"/>
      <c r="O123" s="1"/>
    </row>
    <row r="124" spans="1:15" ht="12.75">
      <c r="A124" s="42"/>
      <c r="B124" s="90"/>
      <c r="C124" s="44"/>
      <c r="D124" s="39"/>
      <c r="E124" s="40"/>
      <c r="F124" s="41"/>
      <c r="G124" s="42"/>
      <c r="H124" s="43"/>
      <c r="I124" s="42"/>
      <c r="J124" s="43"/>
      <c r="K124" s="42"/>
      <c r="L124" s="43"/>
      <c r="M124" s="42"/>
      <c r="N124" s="43"/>
      <c r="O124" s="1"/>
    </row>
    <row r="125" spans="1:15" ht="12.75">
      <c r="A125" s="42"/>
      <c r="B125" s="90"/>
      <c r="C125" s="44"/>
      <c r="D125" s="39"/>
      <c r="E125" s="40"/>
      <c r="F125" s="41"/>
      <c r="G125" s="42"/>
      <c r="H125" s="43"/>
      <c r="I125" s="42"/>
      <c r="J125" s="43"/>
      <c r="K125" s="42"/>
      <c r="L125" s="43"/>
      <c r="M125" s="42"/>
      <c r="N125" s="43"/>
      <c r="O125" s="1"/>
    </row>
    <row r="126" spans="1:18" ht="12.75">
      <c r="A126" s="37" t="s">
        <v>132</v>
      </c>
      <c r="B126" s="51"/>
      <c r="C126" s="52"/>
      <c r="D126" s="46"/>
      <c r="E126" s="47"/>
      <c r="F126" s="48">
        <f>SUM(F101:F125)</f>
        <v>520000</v>
      </c>
      <c r="G126" s="37"/>
      <c r="H126" s="49">
        <f>SUM(H101:H125)</f>
        <v>265000</v>
      </c>
      <c r="I126" s="37"/>
      <c r="J126" s="49">
        <f>SUM(J101:J125)</f>
        <v>255000</v>
      </c>
      <c r="K126" s="37"/>
      <c r="L126" s="49">
        <f>SUM(L101:L125)</f>
        <v>0</v>
      </c>
      <c r="M126" s="37"/>
      <c r="N126" s="49">
        <f>SUM(N101:N125)</f>
        <v>0</v>
      </c>
      <c r="O126" s="1"/>
      <c r="P126" s="123">
        <f>+J126+H126</f>
        <v>520000</v>
      </c>
      <c r="R126" s="129"/>
    </row>
    <row r="127" spans="1:14" ht="12.75">
      <c r="A127" s="11"/>
      <c r="B127" s="53"/>
      <c r="C127" s="54"/>
      <c r="D127" s="55"/>
      <c r="E127" s="56"/>
      <c r="F127" s="57"/>
      <c r="G127" s="57"/>
      <c r="H127" s="53"/>
      <c r="I127" s="53"/>
      <c r="J127" s="53"/>
      <c r="K127" s="53"/>
      <c r="L127" s="53"/>
      <c r="M127" s="53"/>
      <c r="N127" s="64"/>
    </row>
    <row r="128" spans="1:14" ht="12.75">
      <c r="A128" s="58"/>
      <c r="B128" s="57" t="s">
        <v>89</v>
      </c>
      <c r="C128" s="59"/>
      <c r="D128" s="60"/>
      <c r="E128" s="61"/>
      <c r="F128" s="57"/>
      <c r="G128" s="57"/>
      <c r="H128" s="57"/>
      <c r="I128" s="57"/>
      <c r="J128" s="57"/>
      <c r="K128" s="57"/>
      <c r="L128" s="57"/>
      <c r="M128" s="57"/>
      <c r="N128" s="67"/>
    </row>
    <row r="129" spans="1:14" ht="12.75">
      <c r="A129" s="58"/>
      <c r="B129" s="57"/>
      <c r="C129" s="59"/>
      <c r="D129" s="60"/>
      <c r="E129" s="61"/>
      <c r="F129" s="57"/>
      <c r="G129" s="57"/>
      <c r="H129" s="57" t="s">
        <v>90</v>
      </c>
      <c r="I129" s="57"/>
      <c r="J129" s="379" t="s">
        <v>838</v>
      </c>
      <c r="K129" s="379"/>
      <c r="L129" s="379"/>
      <c r="M129" s="57"/>
      <c r="N129" s="67"/>
    </row>
    <row r="130" spans="1:14" ht="12.75">
      <c r="A130" s="58"/>
      <c r="B130" s="57"/>
      <c r="C130" s="59"/>
      <c r="D130" s="60"/>
      <c r="E130" s="61"/>
      <c r="F130" s="57"/>
      <c r="G130" s="57"/>
      <c r="H130" s="57"/>
      <c r="I130" s="57"/>
      <c r="J130" s="380" t="s">
        <v>141</v>
      </c>
      <c r="K130" s="380"/>
      <c r="L130" s="380"/>
      <c r="M130" s="57"/>
      <c r="N130" s="67"/>
    </row>
    <row r="131" spans="1:14" ht="12.75">
      <c r="A131" s="22"/>
      <c r="B131" s="62"/>
      <c r="C131" s="19"/>
      <c r="D131" s="20"/>
      <c r="E131" s="21"/>
      <c r="F131" s="62"/>
      <c r="G131" s="62"/>
      <c r="H131" s="62"/>
      <c r="I131" s="62"/>
      <c r="J131" s="62"/>
      <c r="K131" s="62"/>
      <c r="L131" s="62"/>
      <c r="M131" s="62"/>
      <c r="N131" s="23"/>
    </row>
  </sheetData>
  <sheetProtection/>
  <mergeCells count="30">
    <mergeCell ref="J129:L129"/>
    <mergeCell ref="J130:L130"/>
    <mergeCell ref="J82:L82"/>
    <mergeCell ref="J83:L83"/>
    <mergeCell ref="A92:O92"/>
    <mergeCell ref="A93:O93"/>
    <mergeCell ref="G98:N98"/>
    <mergeCell ref="D99:E99"/>
    <mergeCell ref="G99:H99"/>
    <mergeCell ref="I99:J99"/>
    <mergeCell ref="K99:L99"/>
    <mergeCell ref="M99:N99"/>
    <mergeCell ref="J40:L40"/>
    <mergeCell ref="J41:L41"/>
    <mergeCell ref="A46:O46"/>
    <mergeCell ref="A47:O47"/>
    <mergeCell ref="G52:N52"/>
    <mergeCell ref="D53:E53"/>
    <mergeCell ref="G53:H53"/>
    <mergeCell ref="I53:J53"/>
    <mergeCell ref="K53:L53"/>
    <mergeCell ref="M53:N53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P123"/>
  <sheetViews>
    <sheetView zoomScale="85" zoomScaleNormal="85" zoomScaleSheetLayoutView="96" zoomScalePageLayoutView="0" workbookViewId="0" topLeftCell="A1">
      <selection activeCell="J37" sqref="J37:L37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2.003906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5" max="15" width="10.57421875" style="0" bestFit="1" customWidth="1"/>
    <col min="16" max="16" width="15.00390625" style="0" customWidth="1"/>
    <col min="17" max="17" width="11.7109375" style="0" customWidth="1"/>
    <col min="19" max="19" width="16.281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75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6" t="s">
        <v>742</v>
      </c>
      <c r="G6" s="182">
        <f>+F34</f>
        <v>40000</v>
      </c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743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204" t="s">
        <v>295</v>
      </c>
      <c r="B11" s="205" t="s">
        <v>296</v>
      </c>
      <c r="C11" s="45"/>
      <c r="D11" s="46"/>
      <c r="E11" s="47"/>
      <c r="F11" s="206">
        <v>20000</v>
      </c>
      <c r="G11" s="42"/>
      <c r="H11" s="43">
        <v>5000</v>
      </c>
      <c r="I11" s="42"/>
      <c r="J11" s="43">
        <v>5000</v>
      </c>
      <c r="K11" s="42"/>
      <c r="L11" s="43">
        <v>5000</v>
      </c>
      <c r="M11" s="42"/>
      <c r="N11" s="43">
        <v>5000</v>
      </c>
    </row>
    <row r="12" spans="1:14" s="1" customFormat="1" ht="15" customHeight="1">
      <c r="A12" s="204" t="s">
        <v>295</v>
      </c>
      <c r="B12" s="205" t="s">
        <v>98</v>
      </c>
      <c r="C12" s="45"/>
      <c r="D12" s="46"/>
      <c r="E12" s="47"/>
      <c r="F12" s="206">
        <v>8000</v>
      </c>
      <c r="G12" s="42"/>
      <c r="H12" s="43">
        <v>2000</v>
      </c>
      <c r="I12" s="42"/>
      <c r="J12" s="43">
        <v>2000</v>
      </c>
      <c r="K12" s="42"/>
      <c r="L12" s="43">
        <v>2000</v>
      </c>
      <c r="M12" s="42"/>
      <c r="N12" s="43">
        <v>2000</v>
      </c>
    </row>
    <row r="13" spans="1:14" s="1" customFormat="1" ht="15" customHeight="1">
      <c r="A13" s="204" t="s">
        <v>295</v>
      </c>
      <c r="B13" s="207" t="s">
        <v>76</v>
      </c>
      <c r="C13" s="45"/>
      <c r="D13" s="46"/>
      <c r="E13" s="47"/>
      <c r="F13" s="208">
        <v>12000</v>
      </c>
      <c r="G13" s="42"/>
      <c r="H13" s="43">
        <v>3000</v>
      </c>
      <c r="I13" s="42"/>
      <c r="J13" s="43">
        <v>3000</v>
      </c>
      <c r="K13" s="42"/>
      <c r="L13" s="43">
        <v>3000</v>
      </c>
      <c r="M13" s="42"/>
      <c r="N13" s="43">
        <v>3000</v>
      </c>
    </row>
    <row r="14" spans="1:14" s="1" customFormat="1" ht="15" customHeight="1">
      <c r="A14" s="42"/>
      <c r="B14" s="90"/>
      <c r="C14" s="45"/>
      <c r="D14" s="46"/>
      <c r="E14" s="47"/>
      <c r="F14" s="41"/>
      <c r="G14" s="42"/>
      <c r="H14" s="43"/>
      <c r="I14" s="42"/>
      <c r="J14" s="43"/>
      <c r="K14" s="42"/>
      <c r="L14" s="43"/>
      <c r="M14" s="42"/>
      <c r="N14" s="43"/>
    </row>
    <row r="15" spans="1:14" s="1" customFormat="1" ht="15" customHeight="1">
      <c r="A15" s="42"/>
      <c r="B15" s="90"/>
      <c r="C15" s="45"/>
      <c r="D15" s="46"/>
      <c r="E15" s="47"/>
      <c r="F15" s="41"/>
      <c r="G15" s="42"/>
      <c r="H15" s="43"/>
      <c r="I15" s="42"/>
      <c r="J15" s="43"/>
      <c r="K15" s="42"/>
      <c r="L15" s="43"/>
      <c r="M15" s="42"/>
      <c r="N15" s="43"/>
    </row>
    <row r="16" spans="1:14" s="1" customFormat="1" ht="15" customHeight="1">
      <c r="A16" s="42"/>
      <c r="B16" s="90"/>
      <c r="C16" s="45"/>
      <c r="D16" s="46"/>
      <c r="E16" s="47"/>
      <c r="F16" s="41"/>
      <c r="G16" s="42"/>
      <c r="H16" s="43"/>
      <c r="I16" s="42"/>
      <c r="J16" s="43"/>
      <c r="K16" s="42"/>
      <c r="L16" s="43"/>
      <c r="M16" s="42"/>
      <c r="N16" s="43"/>
    </row>
    <row r="17" spans="1:14" s="1" customFormat="1" ht="15" customHeight="1">
      <c r="A17" s="42"/>
      <c r="B17" s="90"/>
      <c r="C17" s="45"/>
      <c r="D17" s="46"/>
      <c r="E17" s="47"/>
      <c r="F17" s="41"/>
      <c r="G17" s="42"/>
      <c r="H17" s="43"/>
      <c r="I17" s="42"/>
      <c r="J17" s="43"/>
      <c r="K17" s="42"/>
      <c r="L17" s="43"/>
      <c r="M17" s="42"/>
      <c r="N17" s="43"/>
    </row>
    <row r="18" spans="1:14" s="1" customFormat="1" ht="15" customHeight="1">
      <c r="A18" s="42"/>
      <c r="B18" s="90"/>
      <c r="C18" s="45"/>
      <c r="D18" s="46"/>
      <c r="E18" s="47"/>
      <c r="F18" s="41"/>
      <c r="G18" s="42"/>
      <c r="H18" s="43"/>
      <c r="I18" s="42"/>
      <c r="J18" s="43"/>
      <c r="K18" s="42"/>
      <c r="L18" s="43"/>
      <c r="M18" s="42"/>
      <c r="N18" s="43"/>
    </row>
    <row r="19" spans="1:14" s="1" customFormat="1" ht="15" customHeight="1">
      <c r="A19" s="42"/>
      <c r="B19" s="90"/>
      <c r="C19" s="45"/>
      <c r="D19" s="46"/>
      <c r="E19" s="47"/>
      <c r="F19" s="41"/>
      <c r="G19" s="42"/>
      <c r="H19" s="43"/>
      <c r="I19" s="42"/>
      <c r="J19" s="43"/>
      <c r="K19" s="42"/>
      <c r="L19" s="43"/>
      <c r="M19" s="42"/>
      <c r="N19" s="43"/>
    </row>
    <row r="20" spans="1:14" s="1" customFormat="1" ht="15" customHeight="1">
      <c r="A20" s="42"/>
      <c r="B20" s="133"/>
      <c r="C20" s="45"/>
      <c r="D20" s="46"/>
      <c r="E20" s="47"/>
      <c r="F20" s="48"/>
      <c r="G20" s="37"/>
      <c r="H20" s="49"/>
      <c r="I20" s="37"/>
      <c r="J20" s="49"/>
      <c r="K20" s="37"/>
      <c r="L20" s="49"/>
      <c r="M20" s="37"/>
      <c r="N20" s="49"/>
    </row>
    <row r="21" spans="1:14" s="1" customFormat="1" ht="15" customHeight="1">
      <c r="A21" s="42"/>
      <c r="B21" s="134"/>
      <c r="C21" s="45"/>
      <c r="D21" s="46"/>
      <c r="E21" s="47"/>
      <c r="F21" s="48"/>
      <c r="G21" s="37"/>
      <c r="H21" s="49"/>
      <c r="I21" s="37"/>
      <c r="J21" s="49"/>
      <c r="K21" s="37"/>
      <c r="L21" s="49"/>
      <c r="M21" s="37"/>
      <c r="N21" s="49"/>
    </row>
    <row r="22" spans="1:14" s="1" customFormat="1" ht="15" customHeight="1">
      <c r="A22" s="37"/>
      <c r="B22" s="50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</row>
    <row r="23" spans="1:14" s="1" customFormat="1" ht="15" customHeight="1">
      <c r="A23" s="37"/>
      <c r="B23" s="51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</row>
    <row r="24" spans="1:14" s="1" customFormat="1" ht="15" customHeight="1">
      <c r="A24" s="37"/>
      <c r="B24" s="51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</row>
    <row r="25" spans="1:14" s="1" customFormat="1" ht="15" customHeight="1">
      <c r="A25" s="37"/>
      <c r="B25" s="51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</row>
    <row r="26" spans="1:14" s="1" customFormat="1" ht="15" customHeight="1">
      <c r="A26" s="37"/>
      <c r="B26" s="51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7"/>
      <c r="B27" s="51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0"/>
      <c r="C28" s="45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0"/>
      <c r="C29" s="45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4" s="1" customFormat="1" ht="15" customHeight="1">
      <c r="A30" s="37"/>
      <c r="B30" s="50"/>
      <c r="C30" s="45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</row>
    <row r="31" spans="1:14" s="1" customFormat="1" ht="15" customHeight="1">
      <c r="A31" s="37"/>
      <c r="B31" s="51"/>
      <c r="C31" s="52"/>
      <c r="D31" s="46"/>
      <c r="E31" s="47"/>
      <c r="F31" s="48"/>
      <c r="G31" s="37"/>
      <c r="H31" s="49"/>
      <c r="I31" s="37"/>
      <c r="J31" s="49"/>
      <c r="K31" s="37"/>
      <c r="L31" s="49"/>
      <c r="M31" s="37"/>
      <c r="N31" s="49"/>
    </row>
    <row r="32" spans="1:14" s="1" customFormat="1" ht="15" customHeight="1">
      <c r="A32" s="37"/>
      <c r="B32" s="51"/>
      <c r="C32" s="52"/>
      <c r="D32" s="46"/>
      <c r="E32" s="47"/>
      <c r="F32" s="48"/>
      <c r="G32" s="37"/>
      <c r="H32" s="49"/>
      <c r="I32" s="37"/>
      <c r="J32" s="49"/>
      <c r="K32" s="37"/>
      <c r="L32" s="49"/>
      <c r="M32" s="37"/>
      <c r="N32" s="49"/>
    </row>
    <row r="33" spans="1:14" s="1" customFormat="1" ht="15" customHeight="1">
      <c r="A33" s="37"/>
      <c r="B33" s="51"/>
      <c r="C33" s="52"/>
      <c r="D33" s="46"/>
      <c r="E33" s="47"/>
      <c r="F33" s="48"/>
      <c r="G33" s="37"/>
      <c r="H33" s="49"/>
      <c r="I33" s="37"/>
      <c r="J33" s="49"/>
      <c r="K33" s="37"/>
      <c r="L33" s="49"/>
      <c r="M33" s="37"/>
      <c r="N33" s="49"/>
    </row>
    <row r="34" spans="1:15" s="1" customFormat="1" ht="15" customHeight="1">
      <c r="A34" s="37" t="s">
        <v>132</v>
      </c>
      <c r="B34" s="51"/>
      <c r="C34" s="52"/>
      <c r="D34" s="46"/>
      <c r="E34" s="47"/>
      <c r="F34" s="48">
        <f>SUM(F11:F33)</f>
        <v>40000</v>
      </c>
      <c r="G34" s="37"/>
      <c r="H34" s="49">
        <f>SUM(H11:H33)</f>
        <v>10000</v>
      </c>
      <c r="I34" s="37"/>
      <c r="J34" s="49">
        <f>SUM(J11:J33)</f>
        <v>10000</v>
      </c>
      <c r="K34" s="37"/>
      <c r="L34" s="49">
        <f>SUM(L11:L33)</f>
        <v>10000</v>
      </c>
      <c r="M34" s="37"/>
      <c r="N34" s="49">
        <f>SUM(N11:N33)</f>
        <v>10000</v>
      </c>
      <c r="O34" s="66"/>
    </row>
    <row r="35" spans="1:14" ht="12.75">
      <c r="A35" s="11"/>
      <c r="B35" s="53"/>
      <c r="C35" s="54"/>
      <c r="D35" s="55"/>
      <c r="E35" s="56"/>
      <c r="F35" s="57"/>
      <c r="G35" s="57"/>
      <c r="H35" s="53"/>
      <c r="I35" s="53"/>
      <c r="J35" s="53"/>
      <c r="K35" s="53"/>
      <c r="L35" s="53"/>
      <c r="M35" s="53"/>
      <c r="N35" s="64"/>
    </row>
    <row r="36" spans="1:14" ht="12.75">
      <c r="A36" s="58"/>
      <c r="B36" s="57" t="s">
        <v>89</v>
      </c>
      <c r="C36" s="59"/>
      <c r="D36" s="60"/>
      <c r="E36" s="61"/>
      <c r="F36" s="57"/>
      <c r="G36" s="57"/>
      <c r="H36" s="57"/>
      <c r="I36" s="57"/>
      <c r="J36" s="57"/>
      <c r="K36" s="57"/>
      <c r="L36" s="57"/>
      <c r="M36" s="57"/>
      <c r="N36" s="67"/>
    </row>
    <row r="37" spans="1:14" ht="12.75">
      <c r="A37" s="58"/>
      <c r="B37" s="57"/>
      <c r="C37" s="59"/>
      <c r="D37" s="60"/>
      <c r="E37" s="61"/>
      <c r="F37" s="57"/>
      <c r="G37" s="57"/>
      <c r="H37" s="57" t="s">
        <v>90</v>
      </c>
      <c r="I37" s="57"/>
      <c r="J37" s="379" t="s">
        <v>839</v>
      </c>
      <c r="K37" s="379"/>
      <c r="L37" s="379"/>
      <c r="M37" s="57"/>
      <c r="N37" s="67"/>
    </row>
    <row r="38" spans="1:14" ht="12.75">
      <c r="A38" s="58"/>
      <c r="B38" s="57"/>
      <c r="C38" s="59"/>
      <c r="D38" s="60"/>
      <c r="E38" s="61"/>
      <c r="F38" s="57"/>
      <c r="G38" s="57"/>
      <c r="H38" s="57"/>
      <c r="I38" s="57"/>
      <c r="J38" s="380" t="s">
        <v>149</v>
      </c>
      <c r="K38" s="380"/>
      <c r="L38" s="380"/>
      <c r="M38" s="57"/>
      <c r="N38" s="67"/>
    </row>
    <row r="39" spans="1:14" ht="12.75">
      <c r="A39" s="22"/>
      <c r="B39" s="62"/>
      <c r="C39" s="19"/>
      <c r="D39" s="20"/>
      <c r="E39" s="21"/>
      <c r="F39" s="62"/>
      <c r="G39" s="62"/>
      <c r="H39" s="62"/>
      <c r="I39" s="62"/>
      <c r="J39" s="62"/>
      <c r="K39" s="62"/>
      <c r="L39" s="62"/>
      <c r="M39" s="62"/>
      <c r="N39" s="23"/>
    </row>
    <row r="40" spans="1:14" ht="12.75">
      <c r="A40" s="9"/>
      <c r="B40" s="9"/>
      <c r="C40" s="137"/>
      <c r="D40" s="138"/>
      <c r="E40" s="110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137"/>
      <c r="D41" s="138"/>
      <c r="E41" s="110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137"/>
      <c r="D42" s="138"/>
      <c r="E42" s="110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2" t="s">
        <v>44</v>
      </c>
      <c r="B43" s="3"/>
      <c r="C43" s="2"/>
      <c r="N43"/>
    </row>
    <row r="44" spans="1:15" ht="12.75">
      <c r="A44" s="381" t="s">
        <v>45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</row>
    <row r="45" spans="1:15" ht="12.75">
      <c r="A45" s="384" t="s">
        <v>741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</row>
    <row r="46" spans="3:14" ht="12.75">
      <c r="C46" s="6"/>
      <c r="D46" s="7"/>
      <c r="E46" s="8"/>
      <c r="F46" s="9"/>
      <c r="N46"/>
    </row>
    <row r="47" spans="1:14" ht="12.75">
      <c r="A47" s="10" t="s">
        <v>150</v>
      </c>
      <c r="B47" s="10"/>
      <c r="C47" s="6"/>
      <c r="D47" s="7"/>
      <c r="E47" s="8"/>
      <c r="N47"/>
    </row>
    <row r="48" spans="1:14" ht="12.75">
      <c r="A48" s="11" t="s">
        <v>48</v>
      </c>
      <c r="B48" s="12"/>
      <c r="C48" s="13"/>
      <c r="D48" s="14"/>
      <c r="E48" s="15"/>
      <c r="F48" s="16" t="s">
        <v>151</v>
      </c>
      <c r="G48" s="83">
        <f>+F118</f>
        <v>600000</v>
      </c>
      <c r="H48" s="17"/>
      <c r="I48" s="17"/>
      <c r="J48" s="63"/>
      <c r="K48" s="314" t="s">
        <v>49</v>
      </c>
      <c r="L48" s="53"/>
      <c r="M48" s="53"/>
      <c r="N48" s="64"/>
    </row>
    <row r="49" spans="1:14" ht="12.75">
      <c r="A49" s="18" t="s">
        <v>152</v>
      </c>
      <c r="B49" s="10"/>
      <c r="C49" s="19"/>
      <c r="D49" s="20"/>
      <c r="E49" s="21"/>
      <c r="F49" s="22" t="s">
        <v>51</v>
      </c>
      <c r="G49" s="22" t="s">
        <v>52</v>
      </c>
      <c r="H49" s="23"/>
      <c r="I49" s="16" t="s">
        <v>53</v>
      </c>
      <c r="J49" s="63"/>
      <c r="K49" s="62" t="s">
        <v>54</v>
      </c>
      <c r="L49" s="62"/>
      <c r="M49" s="62"/>
      <c r="N49" s="23"/>
    </row>
    <row r="50" spans="1:14" ht="12.75">
      <c r="A50" s="24"/>
      <c r="B50" s="11"/>
      <c r="C50" s="25"/>
      <c r="D50" s="26"/>
      <c r="E50" s="27"/>
      <c r="F50" s="11"/>
      <c r="G50" s="373" t="s">
        <v>55</v>
      </c>
      <c r="H50" s="376"/>
      <c r="I50" s="376"/>
      <c r="J50" s="376"/>
      <c r="K50" s="376"/>
      <c r="L50" s="376"/>
      <c r="M50" s="376"/>
      <c r="N50" s="374"/>
    </row>
    <row r="51" spans="1:14" ht="12.75">
      <c r="A51" s="28" t="s">
        <v>56</v>
      </c>
      <c r="B51" s="29" t="s">
        <v>57</v>
      </c>
      <c r="C51" s="30" t="s">
        <v>58</v>
      </c>
      <c r="D51" s="377" t="s">
        <v>59</v>
      </c>
      <c r="E51" s="378"/>
      <c r="F51" s="29" t="s">
        <v>4</v>
      </c>
      <c r="G51" s="373" t="s">
        <v>60</v>
      </c>
      <c r="H51" s="374"/>
      <c r="I51" s="373" t="s">
        <v>61</v>
      </c>
      <c r="J51" s="374"/>
      <c r="K51" s="373" t="s">
        <v>62</v>
      </c>
      <c r="L51" s="374"/>
      <c r="M51" s="373" t="s">
        <v>63</v>
      </c>
      <c r="N51" s="374"/>
    </row>
    <row r="52" spans="1:14" ht="12.75">
      <c r="A52" s="32"/>
      <c r="B52" s="22"/>
      <c r="C52" s="33"/>
      <c r="D52" s="34"/>
      <c r="E52" s="35"/>
      <c r="F52" s="22"/>
      <c r="G52" s="36" t="s">
        <v>64</v>
      </c>
      <c r="H52" s="37" t="s">
        <v>65</v>
      </c>
      <c r="I52" s="37" t="s">
        <v>64</v>
      </c>
      <c r="J52" s="37" t="s">
        <v>66</v>
      </c>
      <c r="K52" s="36" t="s">
        <v>64</v>
      </c>
      <c r="L52" s="65" t="s">
        <v>66</v>
      </c>
      <c r="M52" s="36" t="s">
        <v>64</v>
      </c>
      <c r="N52" s="36" t="s">
        <v>65</v>
      </c>
    </row>
    <row r="53" spans="1:15" ht="25.5">
      <c r="A53" s="209" t="s">
        <v>153</v>
      </c>
      <c r="B53" s="210" t="s">
        <v>297</v>
      </c>
      <c r="C53" s="45"/>
      <c r="D53" s="46"/>
      <c r="E53" s="47"/>
      <c r="F53" s="212">
        <v>40000</v>
      </c>
      <c r="G53" s="42"/>
      <c r="H53" s="43">
        <f>+F53/4</f>
        <v>10000</v>
      </c>
      <c r="I53" s="42"/>
      <c r="J53" s="43">
        <v>10000</v>
      </c>
      <c r="K53" s="42"/>
      <c r="L53" s="43">
        <v>10000</v>
      </c>
      <c r="M53" s="42"/>
      <c r="N53" s="43">
        <v>10000</v>
      </c>
      <c r="O53" s="1"/>
    </row>
    <row r="54" spans="1:15" ht="25.5">
      <c r="A54" s="209" t="s">
        <v>154</v>
      </c>
      <c r="B54" s="210" t="s">
        <v>298</v>
      </c>
      <c r="C54" s="45"/>
      <c r="D54" s="46"/>
      <c r="E54" s="47"/>
      <c r="F54" s="212">
        <v>90000</v>
      </c>
      <c r="G54" s="42"/>
      <c r="H54" s="43">
        <f>+F54/4</f>
        <v>22500</v>
      </c>
      <c r="I54" s="42"/>
      <c r="J54" s="43">
        <v>22500</v>
      </c>
      <c r="K54" s="42"/>
      <c r="L54" s="43">
        <v>22500</v>
      </c>
      <c r="M54" s="42"/>
      <c r="N54" s="43">
        <v>22500</v>
      </c>
      <c r="O54" s="1"/>
    </row>
    <row r="55" spans="1:15" ht="25.5">
      <c r="A55" s="209" t="s">
        <v>155</v>
      </c>
      <c r="B55" s="210" t="s">
        <v>299</v>
      </c>
      <c r="C55" s="45"/>
      <c r="D55" s="46"/>
      <c r="E55" s="47"/>
      <c r="F55" s="212">
        <v>60000</v>
      </c>
      <c r="G55" s="42"/>
      <c r="H55" s="43">
        <f>+F55/4</f>
        <v>15000</v>
      </c>
      <c r="I55" s="42"/>
      <c r="J55" s="43">
        <v>15000</v>
      </c>
      <c r="K55" s="42"/>
      <c r="L55" s="43">
        <v>15000</v>
      </c>
      <c r="M55" s="42"/>
      <c r="N55" s="43">
        <v>15000</v>
      </c>
      <c r="O55" s="1"/>
    </row>
    <row r="56" spans="1:15" ht="25.5">
      <c r="A56" s="209" t="s">
        <v>156</v>
      </c>
      <c r="B56" s="210" t="s">
        <v>299</v>
      </c>
      <c r="C56" s="45"/>
      <c r="D56" s="46"/>
      <c r="E56" s="47"/>
      <c r="F56" s="212">
        <v>10000</v>
      </c>
      <c r="G56" s="42"/>
      <c r="H56" s="43">
        <v>2500</v>
      </c>
      <c r="I56" s="42"/>
      <c r="J56" s="43">
        <v>2500</v>
      </c>
      <c r="K56" s="42"/>
      <c r="L56" s="43">
        <v>2500</v>
      </c>
      <c r="M56" s="42"/>
      <c r="N56" s="43">
        <v>2500</v>
      </c>
      <c r="O56" s="1"/>
    </row>
    <row r="57" spans="1:15" ht="25.5" customHeight="1">
      <c r="A57" s="209" t="s">
        <v>157</v>
      </c>
      <c r="B57" s="382" t="s">
        <v>300</v>
      </c>
      <c r="C57" s="383"/>
      <c r="D57" s="46"/>
      <c r="E57" s="47"/>
      <c r="F57" s="212">
        <v>10000</v>
      </c>
      <c r="G57" s="42"/>
      <c r="H57" s="43">
        <v>2500</v>
      </c>
      <c r="I57" s="42"/>
      <c r="J57" s="43">
        <v>2500</v>
      </c>
      <c r="K57" s="42"/>
      <c r="L57" s="43">
        <v>2500</v>
      </c>
      <c r="M57" s="42"/>
      <c r="N57" s="43">
        <v>2500</v>
      </c>
      <c r="O57" s="1"/>
    </row>
    <row r="58" spans="1:15" ht="12.75">
      <c r="A58" s="209" t="s">
        <v>158</v>
      </c>
      <c r="B58" s="210" t="s">
        <v>301</v>
      </c>
      <c r="C58" s="45"/>
      <c r="D58" s="46"/>
      <c r="E58" s="47"/>
      <c r="F58" s="213">
        <v>15000</v>
      </c>
      <c r="G58" s="42"/>
      <c r="H58" s="43">
        <v>15000</v>
      </c>
      <c r="I58" s="42"/>
      <c r="J58" s="43"/>
      <c r="K58" s="42"/>
      <c r="L58" s="43"/>
      <c r="M58" s="42"/>
      <c r="N58" s="43"/>
      <c r="O58" s="1"/>
    </row>
    <row r="59" spans="1:15" ht="15" customHeight="1">
      <c r="A59" s="209" t="s">
        <v>159</v>
      </c>
      <c r="B59" s="382" t="s">
        <v>302</v>
      </c>
      <c r="C59" s="383"/>
      <c r="D59" s="46"/>
      <c r="E59" s="47"/>
      <c r="F59" s="213">
        <v>15000</v>
      </c>
      <c r="G59" s="42"/>
      <c r="H59" s="43"/>
      <c r="I59" s="42"/>
      <c r="J59" s="43"/>
      <c r="K59" s="42"/>
      <c r="L59" s="43"/>
      <c r="M59" s="42"/>
      <c r="N59" s="43">
        <v>15000</v>
      </c>
      <c r="O59" s="1"/>
    </row>
    <row r="60" spans="1:15" ht="18.75" customHeight="1">
      <c r="A60" s="209" t="s">
        <v>160</v>
      </c>
      <c r="B60" s="385" t="s">
        <v>303</v>
      </c>
      <c r="C60" s="386"/>
      <c r="D60" s="46"/>
      <c r="E60" s="47"/>
      <c r="F60" s="213"/>
      <c r="G60" s="42"/>
      <c r="H60" s="43"/>
      <c r="I60" s="42"/>
      <c r="J60" s="43"/>
      <c r="K60" s="42"/>
      <c r="L60" s="43"/>
      <c r="M60" s="42"/>
      <c r="N60" s="43"/>
      <c r="O60" s="1"/>
    </row>
    <row r="61" spans="1:15" ht="12.75">
      <c r="A61" s="209" t="s">
        <v>161</v>
      </c>
      <c r="B61" s="210" t="s">
        <v>304</v>
      </c>
      <c r="C61" s="45"/>
      <c r="D61" s="46"/>
      <c r="E61" s="47"/>
      <c r="F61" s="213">
        <v>45000</v>
      </c>
      <c r="G61" s="42"/>
      <c r="H61" s="198">
        <v>45000</v>
      </c>
      <c r="I61" s="199"/>
      <c r="J61" s="198"/>
      <c r="K61" s="199"/>
      <c r="L61" s="198"/>
      <c r="M61" s="199"/>
      <c r="N61" s="198"/>
      <c r="O61" s="1"/>
    </row>
    <row r="62" spans="1:15" ht="12.75">
      <c r="A62" s="209"/>
      <c r="B62" s="210" t="s">
        <v>305</v>
      </c>
      <c r="C62" s="45"/>
      <c r="D62" s="46"/>
      <c r="E62" s="47"/>
      <c r="F62" s="213">
        <v>15000</v>
      </c>
      <c r="G62" s="37"/>
      <c r="H62" s="198">
        <v>15000</v>
      </c>
      <c r="I62" s="199"/>
      <c r="J62" s="198"/>
      <c r="K62" s="199"/>
      <c r="L62" s="198"/>
      <c r="M62" s="199"/>
      <c r="N62" s="198"/>
      <c r="O62" s="1"/>
    </row>
    <row r="63" spans="1:15" ht="16.5" customHeight="1">
      <c r="A63" s="209" t="s">
        <v>162</v>
      </c>
      <c r="B63" s="382" t="s">
        <v>306</v>
      </c>
      <c r="C63" s="383"/>
      <c r="D63" s="46"/>
      <c r="E63" s="47"/>
      <c r="F63" s="213"/>
      <c r="G63" s="37"/>
      <c r="H63" s="198"/>
      <c r="I63" s="199"/>
      <c r="J63" s="198"/>
      <c r="K63" s="199"/>
      <c r="L63" s="198"/>
      <c r="M63" s="199"/>
      <c r="N63" s="198"/>
      <c r="O63" s="1"/>
    </row>
    <row r="64" spans="1:15" ht="12.75">
      <c r="A64" s="209"/>
      <c r="B64" s="210" t="s">
        <v>304</v>
      </c>
      <c r="C64" s="45"/>
      <c r="D64" s="46"/>
      <c r="E64" s="47"/>
      <c r="F64" s="213">
        <v>45000</v>
      </c>
      <c r="G64" s="37"/>
      <c r="H64" s="198"/>
      <c r="I64" s="199"/>
      <c r="J64" s="198">
        <v>45000</v>
      </c>
      <c r="K64" s="199"/>
      <c r="L64" s="198"/>
      <c r="M64" s="199"/>
      <c r="N64" s="198"/>
      <c r="O64" s="1"/>
    </row>
    <row r="65" spans="1:15" ht="12.75">
      <c r="A65" s="209"/>
      <c r="B65" s="210" t="s">
        <v>305</v>
      </c>
      <c r="C65" s="45"/>
      <c r="D65" s="46"/>
      <c r="E65" s="47"/>
      <c r="F65" s="213">
        <v>15000</v>
      </c>
      <c r="G65" s="37"/>
      <c r="H65" s="198"/>
      <c r="I65" s="199"/>
      <c r="J65" s="198">
        <v>15000</v>
      </c>
      <c r="K65" s="199"/>
      <c r="L65" s="198"/>
      <c r="M65" s="199"/>
      <c r="N65" s="198"/>
      <c r="O65" s="1"/>
    </row>
    <row r="66" spans="1:15" ht="16.5" customHeight="1">
      <c r="A66" s="209" t="s">
        <v>163</v>
      </c>
      <c r="B66" s="382" t="s">
        <v>307</v>
      </c>
      <c r="C66" s="383"/>
      <c r="D66" s="46"/>
      <c r="E66" s="47"/>
      <c r="F66" s="213"/>
      <c r="G66" s="37"/>
      <c r="H66" s="198"/>
      <c r="I66" s="199"/>
      <c r="J66" s="198"/>
      <c r="K66" s="199"/>
      <c r="L66" s="198"/>
      <c r="M66" s="199"/>
      <c r="N66" s="198"/>
      <c r="O66" s="1"/>
    </row>
    <row r="67" spans="1:15" ht="12.75">
      <c r="A67" s="209"/>
      <c r="B67" s="210" t="s">
        <v>304</v>
      </c>
      <c r="C67" s="45"/>
      <c r="D67" s="46"/>
      <c r="E67" s="47"/>
      <c r="F67" s="213">
        <v>45000</v>
      </c>
      <c r="G67" s="37"/>
      <c r="H67" s="198"/>
      <c r="I67" s="199"/>
      <c r="J67" s="198"/>
      <c r="K67" s="199"/>
      <c r="L67" s="198"/>
      <c r="M67" s="199"/>
      <c r="N67" s="198">
        <v>45000</v>
      </c>
      <c r="O67" s="1"/>
    </row>
    <row r="68" spans="1:15" ht="12.75">
      <c r="A68" s="209"/>
      <c r="B68" s="210" t="s">
        <v>305</v>
      </c>
      <c r="C68" s="45"/>
      <c r="D68" s="46"/>
      <c r="E68" s="47"/>
      <c r="F68" s="213">
        <v>15000</v>
      </c>
      <c r="G68" s="37"/>
      <c r="H68" s="198"/>
      <c r="I68" s="199"/>
      <c r="J68" s="198"/>
      <c r="K68" s="199"/>
      <c r="L68" s="198"/>
      <c r="M68" s="199"/>
      <c r="N68" s="198">
        <v>15000</v>
      </c>
      <c r="O68" s="1"/>
    </row>
    <row r="69" spans="1:15" ht="12.75">
      <c r="A69" s="209" t="s">
        <v>164</v>
      </c>
      <c r="B69" s="210" t="s">
        <v>308</v>
      </c>
      <c r="C69" s="45"/>
      <c r="D69" s="46"/>
      <c r="E69" s="47"/>
      <c r="F69" s="213"/>
      <c r="G69" s="37"/>
      <c r="H69" s="198"/>
      <c r="I69" s="199"/>
      <c r="J69" s="198"/>
      <c r="K69" s="199"/>
      <c r="L69" s="198"/>
      <c r="M69" s="199"/>
      <c r="N69" s="198"/>
      <c r="O69" s="1"/>
    </row>
    <row r="70" spans="1:15" ht="12.75">
      <c r="A70" s="209"/>
      <c r="B70" s="210" t="s">
        <v>304</v>
      </c>
      <c r="C70" s="45"/>
      <c r="D70" s="46"/>
      <c r="E70" s="47"/>
      <c r="F70" s="213">
        <v>22500</v>
      </c>
      <c r="G70" s="37"/>
      <c r="H70" s="198"/>
      <c r="I70" s="199"/>
      <c r="J70" s="198"/>
      <c r="K70" s="199"/>
      <c r="L70" s="198"/>
      <c r="M70" s="199"/>
      <c r="N70" s="198">
        <v>22500</v>
      </c>
      <c r="O70" s="1"/>
    </row>
    <row r="71" spans="1:15" ht="12.75">
      <c r="A71" s="209"/>
      <c r="B71" s="210" t="s">
        <v>305</v>
      </c>
      <c r="C71" s="45"/>
      <c r="D71" s="46"/>
      <c r="E71" s="47"/>
      <c r="F71" s="213">
        <v>7500</v>
      </c>
      <c r="G71" s="37"/>
      <c r="H71" s="198"/>
      <c r="I71" s="199"/>
      <c r="J71" s="198"/>
      <c r="K71" s="199"/>
      <c r="L71" s="198"/>
      <c r="M71" s="199"/>
      <c r="N71" s="198">
        <v>7500</v>
      </c>
      <c r="O71" s="1"/>
    </row>
    <row r="72" spans="1:15" ht="17.25" customHeight="1">
      <c r="A72" s="209" t="s">
        <v>165</v>
      </c>
      <c r="B72" s="382" t="s">
        <v>309</v>
      </c>
      <c r="C72" s="383"/>
      <c r="D72" s="46"/>
      <c r="E72" s="47"/>
      <c r="F72" s="211"/>
      <c r="G72" s="37"/>
      <c r="H72" s="198"/>
      <c r="I72" s="199"/>
      <c r="J72" s="198"/>
      <c r="K72" s="199"/>
      <c r="L72" s="198"/>
      <c r="M72" s="199"/>
      <c r="N72" s="198"/>
      <c r="O72" s="1"/>
    </row>
    <row r="73" spans="1:15" ht="12.75">
      <c r="A73" s="209"/>
      <c r="B73" s="210" t="s">
        <v>304</v>
      </c>
      <c r="C73" s="45"/>
      <c r="D73" s="46"/>
      <c r="E73" s="47"/>
      <c r="F73" s="211">
        <v>22500</v>
      </c>
      <c r="G73" s="37"/>
      <c r="H73" s="198">
        <v>22500</v>
      </c>
      <c r="I73" s="199"/>
      <c r="J73" s="198"/>
      <c r="K73" s="199"/>
      <c r="L73" s="198"/>
      <c r="M73" s="199"/>
      <c r="N73" s="198"/>
      <c r="O73" s="1"/>
    </row>
    <row r="74" spans="1:15" ht="12.75">
      <c r="A74" s="209"/>
      <c r="B74" s="210" t="s">
        <v>305</v>
      </c>
      <c r="C74" s="52"/>
      <c r="D74" s="46"/>
      <c r="E74" s="47"/>
      <c r="F74" s="211">
        <v>7500</v>
      </c>
      <c r="G74" s="37"/>
      <c r="H74" s="198">
        <v>7500</v>
      </c>
      <c r="I74" s="37"/>
      <c r="J74" s="49"/>
      <c r="K74" s="37"/>
      <c r="L74" s="49"/>
      <c r="M74" s="37"/>
      <c r="N74" s="49"/>
      <c r="O74" s="1"/>
    </row>
    <row r="75" spans="1:16" ht="12.75">
      <c r="A75" s="37" t="s">
        <v>88</v>
      </c>
      <c r="B75" s="51"/>
      <c r="C75" s="52"/>
      <c r="D75" s="46"/>
      <c r="E75" s="47"/>
      <c r="F75" s="48">
        <f>SUM(F53:F74)</f>
        <v>480000</v>
      </c>
      <c r="G75" s="37"/>
      <c r="H75" s="49">
        <f>SUM(H53:H74)</f>
        <v>157500</v>
      </c>
      <c r="I75" s="37"/>
      <c r="J75" s="49">
        <f>SUM(J53:J74)</f>
        <v>112500</v>
      </c>
      <c r="K75" s="37"/>
      <c r="L75" s="49">
        <f>SUM(L53:L74)</f>
        <v>52500</v>
      </c>
      <c r="M75" s="37"/>
      <c r="N75" s="49">
        <f>SUM(N53:N74)</f>
        <v>157500</v>
      </c>
      <c r="O75" s="66"/>
      <c r="P75" s="123">
        <f>+N75+L75+J75+H75</f>
        <v>480000</v>
      </c>
    </row>
    <row r="76" spans="1:14" ht="12.75">
      <c r="A76" s="11"/>
      <c r="B76" s="53"/>
      <c r="C76" s="54"/>
      <c r="D76" s="55"/>
      <c r="E76" s="56"/>
      <c r="F76" s="57"/>
      <c r="G76" s="57"/>
      <c r="H76" s="53"/>
      <c r="I76" s="53"/>
      <c r="J76" s="53"/>
      <c r="K76" s="53"/>
      <c r="L76" s="53"/>
      <c r="M76" s="53"/>
      <c r="N76" s="64"/>
    </row>
    <row r="77" spans="1:14" ht="12.75">
      <c r="A77" s="58"/>
      <c r="B77" s="57" t="s">
        <v>89</v>
      </c>
      <c r="C77" s="59"/>
      <c r="D77" s="60"/>
      <c r="E77" s="61"/>
      <c r="F77" s="57"/>
      <c r="G77" s="57"/>
      <c r="H77" s="57"/>
      <c r="I77" s="57"/>
      <c r="J77" s="57"/>
      <c r="K77" s="57"/>
      <c r="L77" s="57"/>
      <c r="M77" s="57"/>
      <c r="N77" s="67"/>
    </row>
    <row r="78" spans="1:14" ht="12.75">
      <c r="A78" s="58"/>
      <c r="B78" s="57"/>
      <c r="C78" s="59"/>
      <c r="D78" s="60"/>
      <c r="E78" s="61"/>
      <c r="F78" s="57"/>
      <c r="G78" s="57"/>
      <c r="H78" s="57"/>
      <c r="I78" s="57"/>
      <c r="J78" s="57"/>
      <c r="K78" s="57"/>
      <c r="L78" s="57"/>
      <c r="M78" s="57"/>
      <c r="N78" s="67"/>
    </row>
    <row r="79" spans="1:14" ht="12.75">
      <c r="A79" s="58"/>
      <c r="B79" s="57"/>
      <c r="C79" s="59"/>
      <c r="D79" s="60"/>
      <c r="E79" s="61"/>
      <c r="F79" s="57"/>
      <c r="G79" s="57"/>
      <c r="H79" s="57" t="s">
        <v>90</v>
      </c>
      <c r="I79" s="57"/>
      <c r="J79" s="379" t="s">
        <v>837</v>
      </c>
      <c r="K79" s="379"/>
      <c r="L79" s="379"/>
      <c r="M79" s="57"/>
      <c r="N79" s="67"/>
    </row>
    <row r="80" spans="1:14" ht="12.75">
      <c r="A80" s="58"/>
      <c r="B80" s="57"/>
      <c r="C80" s="59"/>
      <c r="D80" s="60"/>
      <c r="E80" s="61"/>
      <c r="F80" s="57"/>
      <c r="G80" s="57"/>
      <c r="H80" s="57"/>
      <c r="I80" s="57"/>
      <c r="J80" s="380" t="s">
        <v>91</v>
      </c>
      <c r="K80" s="380"/>
      <c r="L80" s="380"/>
      <c r="M80" s="57"/>
      <c r="N80" s="67"/>
    </row>
    <row r="81" spans="1:14" ht="12.75">
      <c r="A81" s="22"/>
      <c r="B81" s="62"/>
      <c r="C81" s="19"/>
      <c r="D81" s="20"/>
      <c r="E81" s="21"/>
      <c r="F81" s="62"/>
      <c r="G81" s="62"/>
      <c r="H81" s="62"/>
      <c r="I81" s="62"/>
      <c r="J81" s="62"/>
      <c r="K81" s="62"/>
      <c r="L81" s="62"/>
      <c r="M81" s="62"/>
      <c r="N81" s="23"/>
    </row>
    <row r="84" spans="1:14" ht="12.75">
      <c r="A84" s="2" t="s">
        <v>44</v>
      </c>
      <c r="B84" s="3"/>
      <c r="C84" s="2"/>
      <c r="N84"/>
    </row>
    <row r="85" spans="1:15" ht="12.75">
      <c r="A85" s="381" t="s">
        <v>45</v>
      </c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</row>
    <row r="86" spans="1:15" ht="12.75">
      <c r="A86" s="384" t="s">
        <v>741</v>
      </c>
      <c r="B86" s="375"/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</row>
    <row r="87" spans="3:14" ht="12.75">
      <c r="C87" s="6"/>
      <c r="D87" s="7"/>
      <c r="E87" s="8"/>
      <c r="F87" s="9"/>
      <c r="N87"/>
    </row>
    <row r="88" spans="1:14" ht="12.75">
      <c r="A88" s="10" t="s">
        <v>150</v>
      </c>
      <c r="B88" s="10"/>
      <c r="C88" s="6"/>
      <c r="D88" s="7"/>
      <c r="E88" s="8"/>
      <c r="N88"/>
    </row>
    <row r="89" spans="1:14" ht="12.75">
      <c r="A89" s="11" t="s">
        <v>48</v>
      </c>
      <c r="B89" s="12"/>
      <c r="C89" s="13"/>
      <c r="D89" s="14"/>
      <c r="E89" s="15"/>
      <c r="F89" s="16" t="s">
        <v>151</v>
      </c>
      <c r="G89" s="83"/>
      <c r="H89" s="17"/>
      <c r="I89" s="17"/>
      <c r="J89" s="63"/>
      <c r="K89" s="314" t="s">
        <v>174</v>
      </c>
      <c r="L89" s="53"/>
      <c r="M89" s="53"/>
      <c r="N89" s="64"/>
    </row>
    <row r="90" spans="1:14" ht="12.75">
      <c r="A90" s="18" t="s">
        <v>152</v>
      </c>
      <c r="B90" s="10"/>
      <c r="C90" s="19"/>
      <c r="D90" s="20"/>
      <c r="E90" s="21"/>
      <c r="F90" s="22" t="s">
        <v>51</v>
      </c>
      <c r="G90" s="22" t="s">
        <v>52</v>
      </c>
      <c r="H90" s="23"/>
      <c r="I90" s="16" t="s">
        <v>53</v>
      </c>
      <c r="J90" s="63"/>
      <c r="K90" s="62" t="s">
        <v>54</v>
      </c>
      <c r="L90" s="62"/>
      <c r="M90" s="62"/>
      <c r="N90" s="23"/>
    </row>
    <row r="91" spans="1:14" ht="12.75">
      <c r="A91" s="24"/>
      <c r="B91" s="11"/>
      <c r="C91" s="25"/>
      <c r="D91" s="26"/>
      <c r="E91" s="27"/>
      <c r="F91" s="11"/>
      <c r="G91" s="373" t="s">
        <v>55</v>
      </c>
      <c r="H91" s="376"/>
      <c r="I91" s="376"/>
      <c r="J91" s="376"/>
      <c r="K91" s="376"/>
      <c r="L91" s="376"/>
      <c r="M91" s="376"/>
      <c r="N91" s="374"/>
    </row>
    <row r="92" spans="1:14" ht="12.75">
      <c r="A92" s="28" t="s">
        <v>56</v>
      </c>
      <c r="B92" s="29" t="s">
        <v>57</v>
      </c>
      <c r="C92" s="30" t="s">
        <v>58</v>
      </c>
      <c r="D92" s="377" t="s">
        <v>59</v>
      </c>
      <c r="E92" s="378"/>
      <c r="F92" s="29" t="s">
        <v>4</v>
      </c>
      <c r="G92" s="373" t="s">
        <v>60</v>
      </c>
      <c r="H92" s="374"/>
      <c r="I92" s="373" t="s">
        <v>61</v>
      </c>
      <c r="J92" s="374"/>
      <c r="K92" s="373" t="s">
        <v>62</v>
      </c>
      <c r="L92" s="374"/>
      <c r="M92" s="373" t="s">
        <v>63</v>
      </c>
      <c r="N92" s="374"/>
    </row>
    <row r="93" spans="1:14" ht="12.75">
      <c r="A93" s="32"/>
      <c r="B93" s="22"/>
      <c r="C93" s="33"/>
      <c r="D93" s="34"/>
      <c r="E93" s="35"/>
      <c r="F93" s="22"/>
      <c r="G93" s="36" t="s">
        <v>64</v>
      </c>
      <c r="H93" s="37" t="s">
        <v>65</v>
      </c>
      <c r="I93" s="37" t="s">
        <v>64</v>
      </c>
      <c r="J93" s="37" t="s">
        <v>66</v>
      </c>
      <c r="K93" s="36" t="s">
        <v>64</v>
      </c>
      <c r="L93" s="65" t="s">
        <v>66</v>
      </c>
      <c r="M93" s="36" t="s">
        <v>64</v>
      </c>
      <c r="N93" s="36" t="s">
        <v>65</v>
      </c>
    </row>
    <row r="94" spans="1:15" ht="38.25">
      <c r="A94" s="209" t="s">
        <v>166</v>
      </c>
      <c r="B94" s="210" t="s">
        <v>310</v>
      </c>
      <c r="C94" s="45"/>
      <c r="D94" s="46"/>
      <c r="E94" s="47"/>
      <c r="F94" s="213">
        <v>5000</v>
      </c>
      <c r="G94" s="42"/>
      <c r="H94" s="43">
        <v>1250</v>
      </c>
      <c r="I94" s="42"/>
      <c r="J94" s="43">
        <v>1250</v>
      </c>
      <c r="K94" s="42"/>
      <c r="L94" s="43">
        <v>1250</v>
      </c>
      <c r="M94" s="42"/>
      <c r="N94" s="43">
        <v>1250</v>
      </c>
      <c r="O94" s="1"/>
    </row>
    <row r="95" spans="1:15" ht="15.75" customHeight="1">
      <c r="A95" s="209" t="s">
        <v>311</v>
      </c>
      <c r="B95" s="382" t="s">
        <v>312</v>
      </c>
      <c r="C95" s="383"/>
      <c r="D95" s="46"/>
      <c r="E95" s="47"/>
      <c r="F95" s="213">
        <v>5000</v>
      </c>
      <c r="G95" s="42"/>
      <c r="H95" s="43"/>
      <c r="I95" s="42"/>
      <c r="J95" s="43">
        <v>5000</v>
      </c>
      <c r="K95" s="42"/>
      <c r="L95" s="43"/>
      <c r="M95" s="42"/>
      <c r="N95" s="43"/>
      <c r="O95" s="1"/>
    </row>
    <row r="96" spans="1:15" ht="12.75">
      <c r="A96" s="209" t="s">
        <v>313</v>
      </c>
      <c r="B96" s="210" t="s">
        <v>314</v>
      </c>
      <c r="C96" s="45"/>
      <c r="D96" s="46"/>
      <c r="E96" s="47"/>
      <c r="F96" s="213"/>
      <c r="G96" s="42"/>
      <c r="H96" s="43"/>
      <c r="I96" s="42"/>
      <c r="J96" s="43"/>
      <c r="K96" s="42"/>
      <c r="L96" s="43"/>
      <c r="M96" s="42"/>
      <c r="N96" s="43"/>
      <c r="O96" s="1"/>
    </row>
    <row r="97" spans="1:15" ht="12.75">
      <c r="A97" s="209"/>
      <c r="B97" s="210" t="s">
        <v>304</v>
      </c>
      <c r="C97" s="45"/>
      <c r="D97" s="46"/>
      <c r="E97" s="47"/>
      <c r="F97" s="213">
        <v>8000</v>
      </c>
      <c r="G97" s="42"/>
      <c r="H97" s="43"/>
      <c r="I97" s="42"/>
      <c r="J97" s="43"/>
      <c r="K97" s="42"/>
      <c r="L97" s="43">
        <v>8000</v>
      </c>
      <c r="M97" s="42"/>
      <c r="N97" s="43"/>
      <c r="O97" s="1"/>
    </row>
    <row r="98" spans="1:15" ht="12.75">
      <c r="A98" s="209"/>
      <c r="B98" s="210" t="s">
        <v>315</v>
      </c>
      <c r="C98" s="45"/>
      <c r="D98" s="46"/>
      <c r="E98" s="47"/>
      <c r="F98" s="213">
        <v>2000</v>
      </c>
      <c r="G98" s="42"/>
      <c r="H98" s="43"/>
      <c r="I98" s="42"/>
      <c r="J98" s="43"/>
      <c r="K98" s="42"/>
      <c r="L98" s="43">
        <v>2000</v>
      </c>
      <c r="M98" s="42"/>
      <c r="N98" s="43"/>
      <c r="O98" s="1"/>
    </row>
    <row r="99" spans="1:15" ht="15.75" customHeight="1">
      <c r="A99" s="209" t="s">
        <v>316</v>
      </c>
      <c r="B99" s="382" t="s">
        <v>317</v>
      </c>
      <c r="C99" s="383"/>
      <c r="D99" s="46"/>
      <c r="E99" s="47"/>
      <c r="F99" s="213">
        <v>15000</v>
      </c>
      <c r="G99" s="42"/>
      <c r="H99" s="198"/>
      <c r="I99" s="199"/>
      <c r="J99" s="198">
        <v>15000</v>
      </c>
      <c r="K99" s="199"/>
      <c r="L99" s="198"/>
      <c r="M99" s="199"/>
      <c r="N99" s="198"/>
      <c r="O99" s="1"/>
    </row>
    <row r="100" spans="1:15" ht="25.5">
      <c r="A100" s="209" t="s">
        <v>318</v>
      </c>
      <c r="B100" s="210" t="s">
        <v>319</v>
      </c>
      <c r="C100" s="45"/>
      <c r="D100" s="46"/>
      <c r="E100" s="47"/>
      <c r="F100" s="213">
        <v>5000</v>
      </c>
      <c r="G100" s="37"/>
      <c r="H100" s="198">
        <v>5000</v>
      </c>
      <c r="I100" s="199"/>
      <c r="J100" s="198"/>
      <c r="K100" s="199"/>
      <c r="L100" s="198"/>
      <c r="M100" s="199"/>
      <c r="N100" s="198"/>
      <c r="O100" s="1"/>
    </row>
    <row r="101" spans="1:15" ht="25.5" customHeight="1">
      <c r="A101" s="209" t="s">
        <v>320</v>
      </c>
      <c r="B101" s="382" t="s">
        <v>321</v>
      </c>
      <c r="C101" s="383"/>
      <c r="D101" s="46"/>
      <c r="E101" s="47"/>
      <c r="F101" s="213"/>
      <c r="G101" s="37"/>
      <c r="H101" s="198"/>
      <c r="I101" s="199"/>
      <c r="J101" s="198"/>
      <c r="K101" s="199"/>
      <c r="L101" s="198"/>
      <c r="M101" s="199"/>
      <c r="N101" s="198"/>
      <c r="O101" s="1"/>
    </row>
    <row r="102" spans="1:15" ht="12.75">
      <c r="A102" s="209"/>
      <c r="B102" s="210" t="s">
        <v>304</v>
      </c>
      <c r="C102" s="45"/>
      <c r="D102" s="46"/>
      <c r="E102" s="47"/>
      <c r="F102" s="213">
        <v>25000</v>
      </c>
      <c r="G102" s="37"/>
      <c r="H102" s="198"/>
      <c r="I102" s="199"/>
      <c r="J102" s="198"/>
      <c r="K102" s="199"/>
      <c r="L102" s="198"/>
      <c r="M102" s="199"/>
      <c r="N102" s="198">
        <v>25000</v>
      </c>
      <c r="O102" s="1"/>
    </row>
    <row r="103" spans="1:15" ht="12.75">
      <c r="A103" s="209"/>
      <c r="B103" s="210" t="s">
        <v>305</v>
      </c>
      <c r="C103" s="45"/>
      <c r="D103" s="46"/>
      <c r="E103" s="47"/>
      <c r="F103" s="213">
        <v>5000</v>
      </c>
      <c r="G103" s="37"/>
      <c r="H103" s="198"/>
      <c r="I103" s="199"/>
      <c r="J103" s="198"/>
      <c r="K103" s="199"/>
      <c r="L103" s="198"/>
      <c r="M103" s="199"/>
      <c r="N103" s="198">
        <v>5000</v>
      </c>
      <c r="O103" s="1"/>
    </row>
    <row r="104" spans="1:15" ht="25.5">
      <c r="A104" s="209" t="s">
        <v>322</v>
      </c>
      <c r="B104" s="210" t="s">
        <v>323</v>
      </c>
      <c r="C104" s="45"/>
      <c r="D104" s="46"/>
      <c r="E104" s="47"/>
      <c r="F104" s="213"/>
      <c r="G104" s="37"/>
      <c r="H104" s="198"/>
      <c r="I104" s="199"/>
      <c r="J104" s="198"/>
      <c r="K104" s="199"/>
      <c r="L104" s="198"/>
      <c r="M104" s="199"/>
      <c r="N104" s="198"/>
      <c r="O104" s="1"/>
    </row>
    <row r="105" spans="1:15" ht="12.75">
      <c r="A105" s="209"/>
      <c r="B105" s="210" t="s">
        <v>304</v>
      </c>
      <c r="C105" s="45"/>
      <c r="D105" s="46"/>
      <c r="E105" s="47"/>
      <c r="F105" s="213">
        <v>25000</v>
      </c>
      <c r="G105" s="37"/>
      <c r="H105" s="198"/>
      <c r="I105" s="199"/>
      <c r="J105" s="198"/>
      <c r="K105" s="199"/>
      <c r="L105" s="198"/>
      <c r="M105" s="199"/>
      <c r="N105" s="198">
        <v>25000</v>
      </c>
      <c r="O105" s="1"/>
    </row>
    <row r="106" spans="1:15" ht="12.75">
      <c r="A106" s="209"/>
      <c r="B106" s="210" t="s">
        <v>305</v>
      </c>
      <c r="C106" s="45"/>
      <c r="D106" s="46"/>
      <c r="E106" s="47"/>
      <c r="F106" s="213">
        <v>5000</v>
      </c>
      <c r="G106" s="37"/>
      <c r="H106" s="198"/>
      <c r="I106" s="199"/>
      <c r="J106" s="198"/>
      <c r="K106" s="199"/>
      <c r="L106" s="198"/>
      <c r="M106" s="199"/>
      <c r="N106" s="198">
        <v>5000</v>
      </c>
      <c r="O106" s="1"/>
    </row>
    <row r="107" spans="1:15" ht="12.75">
      <c r="A107" s="209" t="s">
        <v>324</v>
      </c>
      <c r="B107" s="210" t="s">
        <v>325</v>
      </c>
      <c r="C107" s="45"/>
      <c r="D107" s="46"/>
      <c r="E107" s="47"/>
      <c r="F107" s="213"/>
      <c r="G107" s="37"/>
      <c r="H107" s="198"/>
      <c r="I107" s="199"/>
      <c r="J107" s="198"/>
      <c r="K107" s="199"/>
      <c r="L107" s="198"/>
      <c r="M107" s="199"/>
      <c r="N107" s="198"/>
      <c r="O107" s="1"/>
    </row>
    <row r="108" spans="1:15" ht="12.75">
      <c r="A108" s="209"/>
      <c r="B108" s="210" t="s">
        <v>304</v>
      </c>
      <c r="C108" s="45"/>
      <c r="D108" s="46"/>
      <c r="E108" s="47"/>
      <c r="F108" s="213">
        <v>5000</v>
      </c>
      <c r="G108" s="37"/>
      <c r="H108" s="198">
        <v>5000</v>
      </c>
      <c r="I108" s="199"/>
      <c r="J108" s="198"/>
      <c r="K108" s="199"/>
      <c r="L108" s="198"/>
      <c r="M108" s="199"/>
      <c r="N108" s="198"/>
      <c r="O108" s="1"/>
    </row>
    <row r="109" spans="1:15" ht="12.75">
      <c r="A109" s="209"/>
      <c r="B109" s="210" t="s">
        <v>305</v>
      </c>
      <c r="C109" s="45"/>
      <c r="D109" s="46"/>
      <c r="E109" s="47"/>
      <c r="F109" s="213">
        <v>3000</v>
      </c>
      <c r="G109" s="37"/>
      <c r="H109" s="198">
        <v>3000</v>
      </c>
      <c r="I109" s="199"/>
      <c r="J109" s="198"/>
      <c r="K109" s="199"/>
      <c r="L109" s="198"/>
      <c r="M109" s="199"/>
      <c r="N109" s="198"/>
      <c r="O109" s="1"/>
    </row>
    <row r="110" spans="1:15" ht="12.75">
      <c r="A110" s="209"/>
      <c r="B110" s="210" t="s">
        <v>315</v>
      </c>
      <c r="C110" s="45"/>
      <c r="D110" s="46"/>
      <c r="E110" s="47"/>
      <c r="F110" s="213">
        <v>2000</v>
      </c>
      <c r="G110" s="37"/>
      <c r="H110" s="198">
        <v>2000</v>
      </c>
      <c r="I110" s="199"/>
      <c r="J110" s="198"/>
      <c r="K110" s="199"/>
      <c r="L110" s="198"/>
      <c r="M110" s="199"/>
      <c r="N110" s="198"/>
      <c r="O110" s="1"/>
    </row>
    <row r="111" spans="1:15" ht="12.75">
      <c r="A111" s="209" t="s">
        <v>326</v>
      </c>
      <c r="B111" s="210" t="s">
        <v>327</v>
      </c>
      <c r="C111" s="45"/>
      <c r="D111" s="46"/>
      <c r="E111" s="47"/>
      <c r="F111" s="213"/>
      <c r="G111" s="37"/>
      <c r="H111" s="198"/>
      <c r="I111" s="199"/>
      <c r="J111" s="198"/>
      <c r="K111" s="199"/>
      <c r="L111" s="198"/>
      <c r="M111" s="199"/>
      <c r="N111" s="198"/>
      <c r="O111" s="1"/>
    </row>
    <row r="112" spans="1:15" ht="12.75">
      <c r="A112" s="209"/>
      <c r="B112" s="210" t="s">
        <v>305</v>
      </c>
      <c r="C112" s="45"/>
      <c r="D112" s="46"/>
      <c r="E112" s="47"/>
      <c r="F112" s="213">
        <v>2500</v>
      </c>
      <c r="G112" s="37"/>
      <c r="H112" s="198"/>
      <c r="I112" s="199"/>
      <c r="J112" s="198">
        <v>2500</v>
      </c>
      <c r="K112" s="199"/>
      <c r="L112" s="198"/>
      <c r="M112" s="199"/>
      <c r="N112" s="198"/>
      <c r="O112" s="1"/>
    </row>
    <row r="113" spans="1:15" ht="12.75">
      <c r="A113" s="209"/>
      <c r="B113" s="210" t="s">
        <v>315</v>
      </c>
      <c r="C113" s="45"/>
      <c r="D113" s="46"/>
      <c r="E113" s="47"/>
      <c r="F113" s="213">
        <v>2500</v>
      </c>
      <c r="G113" s="37"/>
      <c r="H113" s="198"/>
      <c r="I113" s="199"/>
      <c r="J113" s="198">
        <v>2500</v>
      </c>
      <c r="K113" s="199"/>
      <c r="L113" s="198"/>
      <c r="M113" s="199"/>
      <c r="N113" s="198"/>
      <c r="O113" s="1"/>
    </row>
    <row r="114" spans="1:15" ht="12.75">
      <c r="A114" s="209" t="s">
        <v>328</v>
      </c>
      <c r="B114" s="210" t="s">
        <v>329</v>
      </c>
      <c r="C114" s="45"/>
      <c r="D114" s="46"/>
      <c r="E114" s="47"/>
      <c r="F114" s="213"/>
      <c r="G114" s="37"/>
      <c r="H114" s="198"/>
      <c r="I114" s="199"/>
      <c r="J114" s="198"/>
      <c r="K114" s="199"/>
      <c r="L114" s="198"/>
      <c r="M114" s="199"/>
      <c r="N114" s="198"/>
      <c r="O114" s="1"/>
    </row>
    <row r="115" spans="1:15" ht="12.75">
      <c r="A115" s="209"/>
      <c r="B115" s="210" t="s">
        <v>305</v>
      </c>
      <c r="C115" s="45"/>
      <c r="D115" s="46"/>
      <c r="E115" s="47"/>
      <c r="F115" s="213">
        <v>2500</v>
      </c>
      <c r="G115" s="37"/>
      <c r="H115" s="198"/>
      <c r="I115" s="199"/>
      <c r="J115" s="198"/>
      <c r="K115" s="199"/>
      <c r="L115" s="198"/>
      <c r="M115" s="199"/>
      <c r="N115" s="198">
        <v>2500</v>
      </c>
      <c r="O115" s="1"/>
    </row>
    <row r="116" spans="1:15" ht="12.75">
      <c r="A116" s="209"/>
      <c r="B116" s="210" t="s">
        <v>315</v>
      </c>
      <c r="C116" s="45"/>
      <c r="D116" s="46"/>
      <c r="E116" s="47"/>
      <c r="F116" s="213">
        <v>2500</v>
      </c>
      <c r="G116" s="37"/>
      <c r="H116" s="198"/>
      <c r="I116" s="199"/>
      <c r="J116" s="198"/>
      <c r="K116" s="199"/>
      <c r="L116" s="198"/>
      <c r="M116" s="199"/>
      <c r="N116" s="198">
        <v>2500</v>
      </c>
      <c r="O116" s="1"/>
    </row>
    <row r="117" spans="1:16" ht="12.75">
      <c r="A117" s="209" t="s">
        <v>88</v>
      </c>
      <c r="B117" s="210"/>
      <c r="C117" s="45"/>
      <c r="D117" s="46"/>
      <c r="E117" s="47"/>
      <c r="F117" s="213">
        <f>SUM(F94:F116)</f>
        <v>120000</v>
      </c>
      <c r="G117" s="37"/>
      <c r="H117" s="198">
        <f>SUM(H94:H116)</f>
        <v>16250</v>
      </c>
      <c r="I117" s="199"/>
      <c r="J117" s="198">
        <f>SUM(J94:J116)</f>
        <v>26250</v>
      </c>
      <c r="K117" s="199"/>
      <c r="L117" s="198">
        <f>SUM(L94:L116)</f>
        <v>11250</v>
      </c>
      <c r="M117" s="199"/>
      <c r="N117" s="198">
        <f>SUM(N94:N116)</f>
        <v>66250</v>
      </c>
      <c r="O117" s="1"/>
      <c r="P117" s="123">
        <f>+N117+L117+J117+H117</f>
        <v>120000</v>
      </c>
    </row>
    <row r="118" spans="1:15" ht="12.75">
      <c r="A118" s="37" t="s">
        <v>132</v>
      </c>
      <c r="B118" s="51"/>
      <c r="C118" s="52"/>
      <c r="D118" s="46"/>
      <c r="E118" s="47"/>
      <c r="F118" s="48">
        <f>+F117+F75</f>
        <v>600000</v>
      </c>
      <c r="G118" s="37"/>
      <c r="H118" s="49">
        <f>+H117+H75</f>
        <v>173750</v>
      </c>
      <c r="I118" s="37"/>
      <c r="J118" s="49"/>
      <c r="K118" s="37"/>
      <c r="L118" s="49"/>
      <c r="M118" s="37"/>
      <c r="N118" s="49"/>
      <c r="O118" s="66"/>
    </row>
    <row r="119" spans="1:14" ht="12.75">
      <c r="A119" s="11"/>
      <c r="B119" s="53"/>
      <c r="C119" s="54"/>
      <c r="D119" s="55"/>
      <c r="E119" s="56"/>
      <c r="F119" s="57"/>
      <c r="G119" s="57"/>
      <c r="H119" s="53"/>
      <c r="I119" s="53"/>
      <c r="J119" s="53"/>
      <c r="K119" s="53"/>
      <c r="L119" s="53"/>
      <c r="M119" s="53"/>
      <c r="N119" s="64"/>
    </row>
    <row r="120" spans="1:14" ht="12.75">
      <c r="A120" s="58"/>
      <c r="B120" s="57" t="s">
        <v>89</v>
      </c>
      <c r="C120" s="59"/>
      <c r="D120" s="60"/>
      <c r="E120" s="61"/>
      <c r="F120" s="57"/>
      <c r="G120" s="57"/>
      <c r="H120" s="57"/>
      <c r="I120" s="57"/>
      <c r="J120" s="57"/>
      <c r="K120" s="57"/>
      <c r="L120" s="57"/>
      <c r="M120" s="57"/>
      <c r="N120" s="67"/>
    </row>
    <row r="121" spans="1:14" ht="12.75">
      <c r="A121" s="58"/>
      <c r="B121" s="57"/>
      <c r="C121" s="59"/>
      <c r="D121" s="60"/>
      <c r="E121" s="61"/>
      <c r="F121" s="57"/>
      <c r="G121" s="57"/>
      <c r="H121" s="57" t="s">
        <v>90</v>
      </c>
      <c r="I121" s="57"/>
      <c r="J121" s="379" t="s">
        <v>837</v>
      </c>
      <c r="K121" s="379"/>
      <c r="L121" s="379"/>
      <c r="M121" s="57"/>
      <c r="N121" s="67"/>
    </row>
    <row r="122" spans="1:14" ht="12.75">
      <c r="A122" s="58"/>
      <c r="B122" s="57"/>
      <c r="C122" s="59"/>
      <c r="D122" s="60"/>
      <c r="E122" s="61"/>
      <c r="F122" s="57"/>
      <c r="G122" s="57"/>
      <c r="H122" s="57"/>
      <c r="I122" s="57"/>
      <c r="J122" s="380" t="s">
        <v>91</v>
      </c>
      <c r="K122" s="380"/>
      <c r="L122" s="380"/>
      <c r="M122" s="57"/>
      <c r="N122" s="67"/>
    </row>
    <row r="123" spans="1:14" ht="12.75">
      <c r="A123" s="22"/>
      <c r="B123" s="62"/>
      <c r="C123" s="19"/>
      <c r="D123" s="20"/>
      <c r="E123" s="21"/>
      <c r="F123" s="62"/>
      <c r="G123" s="62"/>
      <c r="H123" s="62"/>
      <c r="I123" s="62"/>
      <c r="J123" s="62"/>
      <c r="K123" s="62"/>
      <c r="L123" s="62"/>
      <c r="M123" s="62"/>
      <c r="N123" s="23"/>
    </row>
  </sheetData>
  <sheetProtection/>
  <mergeCells count="39">
    <mergeCell ref="J121:L121"/>
    <mergeCell ref="J122:L122"/>
    <mergeCell ref="A85:O85"/>
    <mergeCell ref="A86:O86"/>
    <mergeCell ref="G91:N91"/>
    <mergeCell ref="D92:E92"/>
    <mergeCell ref="G92:H92"/>
    <mergeCell ref="B101:C101"/>
    <mergeCell ref="B95:C95"/>
    <mergeCell ref="B99:C99"/>
    <mergeCell ref="A44:O44"/>
    <mergeCell ref="A45:O45"/>
    <mergeCell ref="G50:N50"/>
    <mergeCell ref="B60:C60"/>
    <mergeCell ref="B59:C59"/>
    <mergeCell ref="B57:C57"/>
    <mergeCell ref="B72:C72"/>
    <mergeCell ref="B66:C66"/>
    <mergeCell ref="B63:C63"/>
    <mergeCell ref="A2:O2"/>
    <mergeCell ref="A3:O3"/>
    <mergeCell ref="G8:N8"/>
    <mergeCell ref="D9:E9"/>
    <mergeCell ref="G9:H9"/>
    <mergeCell ref="I92:J92"/>
    <mergeCell ref="K92:L92"/>
    <mergeCell ref="M92:N92"/>
    <mergeCell ref="J79:L79"/>
    <mergeCell ref="J80:L80"/>
    <mergeCell ref="I9:J9"/>
    <mergeCell ref="K9:L9"/>
    <mergeCell ref="M9:N9"/>
    <mergeCell ref="D51:E51"/>
    <mergeCell ref="G51:H51"/>
    <mergeCell ref="I51:J51"/>
    <mergeCell ref="K51:L51"/>
    <mergeCell ref="M51:N51"/>
    <mergeCell ref="J37:L37"/>
    <mergeCell ref="J38:L38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S84"/>
  <sheetViews>
    <sheetView zoomScale="85" zoomScaleNormal="85" zoomScaleSheetLayoutView="96" zoomScalePageLayoutView="0" workbookViewId="0" topLeftCell="A1">
      <selection activeCell="J37" sqref="J37:L37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0.710937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1.57421875" style="0" bestFit="1" customWidth="1"/>
    <col min="18" max="18" width="12.7109375" style="0" customWidth="1"/>
    <col min="19" max="19" width="20.7109375" style="0" customWidth="1"/>
  </cols>
  <sheetData>
    <row r="1" spans="1:14" ht="12.75">
      <c r="A1" s="2" t="s">
        <v>44</v>
      </c>
      <c r="K1" s="131"/>
      <c r="L1" s="131"/>
      <c r="M1" s="131"/>
      <c r="N1" s="131"/>
    </row>
    <row r="2" spans="11:14" ht="12.75">
      <c r="K2" s="131"/>
      <c r="L2" s="131"/>
      <c r="M2" s="131"/>
      <c r="N2" s="131"/>
    </row>
    <row r="3" spans="11:14" ht="12.75">
      <c r="K3" s="131"/>
      <c r="L3" s="131"/>
      <c r="M3" s="131"/>
      <c r="N3" s="131"/>
    </row>
    <row r="4" spans="1:15" ht="12.75">
      <c r="A4" s="381" t="s">
        <v>45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ht="12.75">
      <c r="A5" s="384" t="s">
        <v>741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</row>
    <row r="6" spans="3:6" ht="12.75">
      <c r="C6" s="6"/>
      <c r="D6" s="7"/>
      <c r="E6" s="8"/>
      <c r="F6" s="9"/>
    </row>
    <row r="7" spans="1:5" ht="12.75">
      <c r="A7" s="10" t="s">
        <v>133</v>
      </c>
      <c r="B7" s="10"/>
      <c r="C7" s="6"/>
      <c r="D7" s="7"/>
      <c r="E7" s="8"/>
    </row>
    <row r="8" spans="1:14" ht="12.75">
      <c r="A8" s="11" t="s">
        <v>48</v>
      </c>
      <c r="B8" s="12"/>
      <c r="C8" s="13"/>
      <c r="D8" s="14"/>
      <c r="E8" s="15"/>
      <c r="F8" s="16" t="s">
        <v>134</v>
      </c>
      <c r="G8" s="17"/>
      <c r="H8" s="17"/>
      <c r="I8" s="17"/>
      <c r="J8" s="63"/>
      <c r="K8" s="53" t="s">
        <v>148</v>
      </c>
      <c r="L8" s="53"/>
      <c r="M8" s="53"/>
      <c r="N8" s="64"/>
    </row>
    <row r="9" spans="1:14" ht="12.75">
      <c r="A9" s="18" t="s">
        <v>167</v>
      </c>
      <c r="B9" s="10"/>
      <c r="C9" s="19"/>
      <c r="D9" s="20"/>
      <c r="E9" s="21"/>
      <c r="F9" s="22" t="s">
        <v>51</v>
      </c>
      <c r="G9" s="22" t="s">
        <v>52</v>
      </c>
      <c r="H9" s="23"/>
      <c r="I9" s="16" t="s">
        <v>53</v>
      </c>
      <c r="J9" s="63"/>
      <c r="K9" s="62" t="s">
        <v>54</v>
      </c>
      <c r="L9" s="62"/>
      <c r="M9" s="62"/>
      <c r="N9" s="23"/>
    </row>
    <row r="10" spans="1:14" ht="12.75" customHeight="1">
      <c r="A10" s="24"/>
      <c r="B10" s="11"/>
      <c r="C10" s="25"/>
      <c r="D10" s="26"/>
      <c r="E10" s="27"/>
      <c r="F10" s="11"/>
      <c r="G10" s="373" t="s">
        <v>55</v>
      </c>
      <c r="H10" s="376"/>
      <c r="I10" s="376"/>
      <c r="J10" s="376"/>
      <c r="K10" s="376"/>
      <c r="L10" s="376"/>
      <c r="M10" s="376"/>
      <c r="N10" s="374"/>
    </row>
    <row r="11" spans="1:14" ht="12.75">
      <c r="A11" s="28" t="s">
        <v>56</v>
      </c>
      <c r="B11" s="29" t="s">
        <v>57</v>
      </c>
      <c r="C11" s="30" t="s">
        <v>58</v>
      </c>
      <c r="D11" s="377" t="s">
        <v>59</v>
      </c>
      <c r="E11" s="378"/>
      <c r="F11" s="29" t="s">
        <v>4</v>
      </c>
      <c r="G11" s="373" t="s">
        <v>60</v>
      </c>
      <c r="H11" s="374"/>
      <c r="I11" s="373" t="s">
        <v>61</v>
      </c>
      <c r="J11" s="374"/>
      <c r="K11" s="373" t="s">
        <v>62</v>
      </c>
      <c r="L11" s="374"/>
      <c r="M11" s="373" t="s">
        <v>63</v>
      </c>
      <c r="N11" s="374"/>
    </row>
    <row r="12" spans="1:14" ht="12.75">
      <c r="A12" s="32"/>
      <c r="B12" s="22"/>
      <c r="C12" s="33"/>
      <c r="D12" s="34"/>
      <c r="E12" s="35"/>
      <c r="F12" s="22"/>
      <c r="G12" s="36" t="s">
        <v>64</v>
      </c>
      <c r="H12" s="37" t="s">
        <v>65</v>
      </c>
      <c r="I12" s="37" t="s">
        <v>64</v>
      </c>
      <c r="J12" s="37" t="s">
        <v>66</v>
      </c>
      <c r="K12" s="36" t="s">
        <v>64</v>
      </c>
      <c r="L12" s="65" t="s">
        <v>66</v>
      </c>
      <c r="M12" s="36" t="s">
        <v>64</v>
      </c>
      <c r="N12" s="36" t="s">
        <v>65</v>
      </c>
    </row>
    <row r="13" spans="1:18" s="1" customFormat="1" ht="15" customHeight="1">
      <c r="A13" s="179" t="s">
        <v>387</v>
      </c>
      <c r="B13" s="179" t="s">
        <v>98</v>
      </c>
      <c r="C13" s="44"/>
      <c r="D13" s="39"/>
      <c r="E13" s="40"/>
      <c r="F13" s="180">
        <v>10000</v>
      </c>
      <c r="G13" s="42"/>
      <c r="H13" s="43">
        <v>2500</v>
      </c>
      <c r="I13" s="42"/>
      <c r="J13" s="43">
        <v>2500</v>
      </c>
      <c r="K13" s="42"/>
      <c r="L13" s="43">
        <v>2500</v>
      </c>
      <c r="M13" s="42"/>
      <c r="N13" s="43">
        <v>2500</v>
      </c>
      <c r="R13" s="132"/>
    </row>
    <row r="14" spans="1:18" s="1" customFormat="1" ht="15" customHeight="1">
      <c r="A14" s="179" t="s">
        <v>388</v>
      </c>
      <c r="B14" s="179" t="s">
        <v>96</v>
      </c>
      <c r="C14" s="52"/>
      <c r="D14" s="46"/>
      <c r="E14" s="47"/>
      <c r="F14" s="180">
        <v>15000</v>
      </c>
      <c r="G14" s="37"/>
      <c r="H14" s="49">
        <v>5000</v>
      </c>
      <c r="I14" s="37"/>
      <c r="J14" s="49">
        <v>4000</v>
      </c>
      <c r="K14" s="37"/>
      <c r="L14" s="49">
        <v>4000</v>
      </c>
      <c r="M14" s="37"/>
      <c r="N14" s="49">
        <v>2000</v>
      </c>
      <c r="R14" s="132"/>
    </row>
    <row r="15" spans="1:18" s="1" customFormat="1" ht="15" customHeight="1">
      <c r="A15" s="179" t="s">
        <v>389</v>
      </c>
      <c r="B15" s="179" t="s">
        <v>390</v>
      </c>
      <c r="C15" s="45"/>
      <c r="D15" s="46"/>
      <c r="E15" s="47"/>
      <c r="F15" s="180"/>
      <c r="G15" s="37"/>
      <c r="H15" s="49"/>
      <c r="I15" s="37"/>
      <c r="J15" s="49"/>
      <c r="K15" s="37"/>
      <c r="L15" s="49"/>
      <c r="M15" s="37"/>
      <c r="N15" s="49"/>
      <c r="R15" s="132"/>
    </row>
    <row r="16" spans="1:18" s="1" customFormat="1" ht="15" customHeight="1">
      <c r="A16" s="179"/>
      <c r="B16" s="179" t="s">
        <v>391</v>
      </c>
      <c r="C16" s="45"/>
      <c r="D16" s="46"/>
      <c r="E16" s="47"/>
      <c r="F16" s="240">
        <v>20000</v>
      </c>
      <c r="G16" s="37"/>
      <c r="H16" s="49">
        <v>5000</v>
      </c>
      <c r="I16" s="37"/>
      <c r="J16" s="49">
        <v>5000</v>
      </c>
      <c r="K16" s="37"/>
      <c r="L16" s="49">
        <v>5000</v>
      </c>
      <c r="M16" s="37"/>
      <c r="N16" s="49">
        <v>5000</v>
      </c>
      <c r="R16" s="132"/>
    </row>
    <row r="17" spans="1:18" s="1" customFormat="1" ht="15" customHeight="1">
      <c r="A17" s="179" t="s">
        <v>392</v>
      </c>
      <c r="B17" s="179" t="s">
        <v>393</v>
      </c>
      <c r="C17" s="45"/>
      <c r="D17" s="46"/>
      <c r="E17" s="47"/>
      <c r="F17" s="240"/>
      <c r="G17" s="37"/>
      <c r="H17" s="49"/>
      <c r="I17" s="37"/>
      <c r="J17" s="49"/>
      <c r="K17" s="37"/>
      <c r="L17" s="49"/>
      <c r="M17" s="37"/>
      <c r="N17" s="49"/>
      <c r="R17" s="132"/>
    </row>
    <row r="18" spans="1:18" s="1" customFormat="1" ht="15" customHeight="1">
      <c r="A18" s="179"/>
      <c r="B18" s="179" t="s">
        <v>394</v>
      </c>
      <c r="C18" s="45"/>
      <c r="D18" s="46"/>
      <c r="E18" s="47"/>
      <c r="F18" s="241">
        <v>20000</v>
      </c>
      <c r="G18" s="37"/>
      <c r="H18" s="49"/>
      <c r="I18" s="37"/>
      <c r="J18" s="49">
        <v>20000</v>
      </c>
      <c r="K18" s="37"/>
      <c r="L18" s="49"/>
      <c r="M18" s="37"/>
      <c r="N18" s="49"/>
      <c r="R18" s="132"/>
    </row>
    <row r="19" spans="1:19" s="1" customFormat="1" ht="15" customHeight="1">
      <c r="A19" s="37"/>
      <c r="B19" s="50"/>
      <c r="C19" s="45"/>
      <c r="D19" s="46"/>
      <c r="E19" s="47"/>
      <c r="F19" s="48"/>
      <c r="G19" s="37"/>
      <c r="H19" s="49"/>
      <c r="I19" s="37"/>
      <c r="J19" s="49"/>
      <c r="K19" s="37"/>
      <c r="L19" s="49"/>
      <c r="M19" s="37"/>
      <c r="N19" s="49"/>
      <c r="R19" s="132"/>
      <c r="S19" s="1">
        <f>12900*0.1</f>
        <v>1290</v>
      </c>
    </row>
    <row r="20" spans="1:19" s="1" customFormat="1" ht="15" customHeight="1">
      <c r="A20" s="37"/>
      <c r="B20" s="51"/>
      <c r="C20" s="45"/>
      <c r="D20" s="46"/>
      <c r="E20" s="47"/>
      <c r="F20" s="48"/>
      <c r="G20" s="37"/>
      <c r="H20" s="49"/>
      <c r="I20" s="37"/>
      <c r="J20" s="49"/>
      <c r="K20" s="37"/>
      <c r="L20" s="49"/>
      <c r="M20" s="37"/>
      <c r="N20" s="49"/>
      <c r="R20" s="132"/>
      <c r="S20" s="1">
        <f>12900-S19</f>
        <v>11610</v>
      </c>
    </row>
    <row r="21" spans="1:18" s="1" customFormat="1" ht="15" customHeight="1">
      <c r="A21" s="37"/>
      <c r="B21" s="51"/>
      <c r="C21" s="45"/>
      <c r="D21" s="46"/>
      <c r="E21" s="47"/>
      <c r="F21" s="48"/>
      <c r="G21" s="37"/>
      <c r="H21" s="49"/>
      <c r="I21" s="37"/>
      <c r="J21" s="49"/>
      <c r="K21" s="37"/>
      <c r="L21" s="49"/>
      <c r="M21" s="37"/>
      <c r="N21" s="49"/>
      <c r="R21" s="132"/>
    </row>
    <row r="22" spans="1:18" s="1" customFormat="1" ht="15" customHeight="1">
      <c r="A22" s="37"/>
      <c r="B22" s="51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  <c r="R22" s="132"/>
    </row>
    <row r="23" spans="1:18" s="1" customFormat="1" ht="15" customHeight="1">
      <c r="A23" s="37"/>
      <c r="B23" s="51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  <c r="R23" s="132"/>
    </row>
    <row r="24" spans="1:18" s="1" customFormat="1" ht="15" customHeight="1">
      <c r="A24" s="37"/>
      <c r="B24" s="51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  <c r="R24" s="132"/>
    </row>
    <row r="25" spans="1:18" s="1" customFormat="1" ht="15" customHeight="1">
      <c r="A25" s="37"/>
      <c r="B25" s="51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  <c r="R25" s="132"/>
    </row>
    <row r="26" spans="1:18" s="1" customFormat="1" ht="15" customHeight="1">
      <c r="A26" s="37"/>
      <c r="B26" s="51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  <c r="R26" s="132"/>
    </row>
    <row r="27" spans="1:18" s="1" customFormat="1" ht="15" customHeight="1">
      <c r="A27" s="37"/>
      <c r="B27" s="51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  <c r="R27" s="132"/>
    </row>
    <row r="28" spans="1:18" s="1" customFormat="1" ht="15" customHeight="1">
      <c r="A28" s="37"/>
      <c r="B28" s="50"/>
      <c r="C28" s="45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  <c r="R28" s="132"/>
    </row>
    <row r="29" spans="1:18" s="1" customFormat="1" ht="15" customHeight="1">
      <c r="A29" s="37"/>
      <c r="B29" s="50"/>
      <c r="C29" s="45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  <c r="R29" s="132"/>
    </row>
    <row r="30" spans="1:18" s="1" customFormat="1" ht="15" customHeight="1">
      <c r="A30" s="37"/>
      <c r="B30" s="50"/>
      <c r="C30" s="45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  <c r="R30" s="132"/>
    </row>
    <row r="31" spans="1:18" s="1" customFormat="1" ht="15" customHeight="1">
      <c r="A31" s="37"/>
      <c r="B31" s="51"/>
      <c r="C31" s="52"/>
      <c r="D31" s="46"/>
      <c r="E31" s="47"/>
      <c r="F31" s="48"/>
      <c r="G31" s="37"/>
      <c r="H31" s="49"/>
      <c r="I31" s="37"/>
      <c r="J31" s="49"/>
      <c r="K31" s="37"/>
      <c r="L31" s="49"/>
      <c r="M31" s="37"/>
      <c r="N31" s="49"/>
      <c r="R31" s="132"/>
    </row>
    <row r="32" spans="1:18" s="1" customFormat="1" ht="15" customHeight="1">
      <c r="A32" s="37"/>
      <c r="B32" s="51"/>
      <c r="C32" s="52"/>
      <c r="D32" s="46"/>
      <c r="E32" s="47"/>
      <c r="F32" s="48"/>
      <c r="G32" s="37"/>
      <c r="H32" s="49"/>
      <c r="I32" s="37"/>
      <c r="J32" s="49"/>
      <c r="K32" s="37"/>
      <c r="L32" s="49"/>
      <c r="M32" s="37"/>
      <c r="N32" s="49"/>
      <c r="R32" s="132"/>
    </row>
    <row r="33" spans="1:18" s="1" customFormat="1" ht="15" customHeight="1">
      <c r="A33" s="37"/>
      <c r="B33" s="51"/>
      <c r="C33" s="52"/>
      <c r="D33" s="46"/>
      <c r="E33" s="47"/>
      <c r="F33" s="48"/>
      <c r="G33" s="37"/>
      <c r="H33" s="49"/>
      <c r="I33" s="37"/>
      <c r="J33" s="49"/>
      <c r="K33" s="37"/>
      <c r="L33" s="49"/>
      <c r="M33" s="37"/>
      <c r="N33" s="49"/>
      <c r="R33" s="132"/>
    </row>
    <row r="34" spans="1:18" s="1" customFormat="1" ht="15" customHeight="1">
      <c r="A34" s="37" t="s">
        <v>132</v>
      </c>
      <c r="B34" s="51"/>
      <c r="C34" s="52"/>
      <c r="D34" s="46"/>
      <c r="E34" s="47"/>
      <c r="F34" s="48">
        <f>SUM(F13:F33)</f>
        <v>65000</v>
      </c>
      <c r="G34" s="37"/>
      <c r="H34" s="49">
        <f>SUM(H13:H33)</f>
        <v>12500</v>
      </c>
      <c r="I34" s="37"/>
      <c r="J34" s="49">
        <f>SUM(J13:J33)</f>
        <v>31500</v>
      </c>
      <c r="K34" s="37"/>
      <c r="L34" s="49">
        <f>SUM(L13:L33)</f>
        <v>11500</v>
      </c>
      <c r="M34" s="37"/>
      <c r="N34" s="49">
        <f>SUM(N13:N33)</f>
        <v>9500</v>
      </c>
      <c r="P34" s="66">
        <f>+N34+L34+J34+H34</f>
        <v>65000</v>
      </c>
      <c r="R34" s="132"/>
    </row>
    <row r="35" spans="1:14" ht="12.75">
      <c r="A35" s="11"/>
      <c r="B35" s="53"/>
      <c r="C35" s="54"/>
      <c r="D35" s="55"/>
      <c r="E35" s="56"/>
      <c r="F35" s="57"/>
      <c r="G35" s="57"/>
      <c r="H35" s="53"/>
      <c r="I35" s="53"/>
      <c r="J35" s="53"/>
      <c r="K35" s="53"/>
      <c r="L35" s="53"/>
      <c r="M35" s="53"/>
      <c r="N35" s="64"/>
    </row>
    <row r="36" spans="1:14" ht="12.75">
      <c r="A36" s="58"/>
      <c r="B36" s="57" t="s">
        <v>89</v>
      </c>
      <c r="C36" s="59"/>
      <c r="D36" s="60"/>
      <c r="E36" s="61"/>
      <c r="F36" s="57"/>
      <c r="G36" s="57"/>
      <c r="H36" s="57"/>
      <c r="I36" s="57"/>
      <c r="J36" s="57"/>
      <c r="K36" s="57"/>
      <c r="L36" s="57"/>
      <c r="M36" s="57"/>
      <c r="N36" s="67"/>
    </row>
    <row r="37" spans="1:14" ht="12.75">
      <c r="A37" s="58"/>
      <c r="B37" s="57"/>
      <c r="C37" s="59"/>
      <c r="D37" s="60"/>
      <c r="E37" s="61"/>
      <c r="F37" s="57"/>
      <c r="G37" s="57"/>
      <c r="H37" s="57" t="s">
        <v>90</v>
      </c>
      <c r="I37" s="57"/>
      <c r="J37" s="379" t="s">
        <v>840</v>
      </c>
      <c r="K37" s="379"/>
      <c r="L37" s="379"/>
      <c r="M37" s="57"/>
      <c r="N37" s="67"/>
    </row>
    <row r="38" spans="1:14" ht="12.75">
      <c r="A38" s="58"/>
      <c r="B38" s="57"/>
      <c r="C38" s="59"/>
      <c r="D38" s="60"/>
      <c r="E38" s="61"/>
      <c r="F38" s="57"/>
      <c r="G38" s="57"/>
      <c r="H38" s="57"/>
      <c r="I38" s="57"/>
      <c r="J38" s="380" t="s">
        <v>168</v>
      </c>
      <c r="K38" s="380"/>
      <c r="L38" s="380"/>
      <c r="M38" s="57"/>
      <c r="N38" s="67"/>
    </row>
    <row r="39" spans="1:14" ht="12.75">
      <c r="A39" s="22"/>
      <c r="B39" s="62"/>
      <c r="C39" s="19"/>
      <c r="D39" s="20"/>
      <c r="E39" s="21"/>
      <c r="F39" s="62"/>
      <c r="G39" s="62"/>
      <c r="H39" s="62"/>
      <c r="I39" s="62"/>
      <c r="J39" s="62"/>
      <c r="K39" s="62"/>
      <c r="L39" s="62"/>
      <c r="M39" s="62"/>
      <c r="N39" s="23"/>
    </row>
    <row r="40" spans="1:14" ht="12.75">
      <c r="A40" s="9"/>
      <c r="B40" s="9"/>
      <c r="C40" s="137"/>
      <c r="D40" s="138"/>
      <c r="E40" s="110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137"/>
      <c r="D41" s="138"/>
      <c r="E41" s="110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137"/>
      <c r="D42" s="138"/>
      <c r="E42" s="110"/>
      <c r="F42" s="9"/>
      <c r="G42" s="9"/>
      <c r="H42" s="9"/>
      <c r="I42" s="9"/>
      <c r="J42" s="9"/>
      <c r="K42" s="9"/>
      <c r="L42" s="9"/>
      <c r="M42" s="9"/>
      <c r="N42" s="9"/>
    </row>
    <row r="43" spans="1:15" ht="12.75">
      <c r="A43" s="2" t="s">
        <v>44</v>
      </c>
      <c r="B43" s="3"/>
      <c r="K43"/>
      <c r="L43" s="131"/>
      <c r="M43" s="131"/>
      <c r="N43" s="131"/>
      <c r="O43" s="131"/>
    </row>
    <row r="44" spans="3:15" ht="12.75">
      <c r="C44" s="2"/>
      <c r="D44" s="3"/>
      <c r="L44" s="131"/>
      <c r="M44" s="131"/>
      <c r="N44" s="131"/>
      <c r="O44" s="131"/>
    </row>
    <row r="45" spans="3:15" ht="12.75">
      <c r="C45" s="2"/>
      <c r="D45" s="3"/>
      <c r="L45" s="131"/>
      <c r="M45" s="131"/>
      <c r="N45" s="131"/>
      <c r="O45" s="131"/>
    </row>
    <row r="46" spans="1:15" ht="12.75">
      <c r="A46" s="381" t="s">
        <v>45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</row>
    <row r="47" spans="1:15" ht="12.75">
      <c r="A47" s="384" t="s">
        <v>741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</row>
    <row r="48" spans="3:14" ht="12.75">
      <c r="C48" s="6"/>
      <c r="D48" s="7"/>
      <c r="E48" s="8"/>
      <c r="F48" s="9"/>
      <c r="N48"/>
    </row>
    <row r="49" spans="1:14" ht="12.75">
      <c r="A49" s="10" t="s">
        <v>133</v>
      </c>
      <c r="B49" s="10"/>
      <c r="C49" s="6"/>
      <c r="D49" s="7"/>
      <c r="E49" s="8"/>
      <c r="N49"/>
    </row>
    <row r="50" spans="1:14" ht="12.75">
      <c r="A50" s="11" t="s">
        <v>48</v>
      </c>
      <c r="B50" s="12"/>
      <c r="C50" s="13"/>
      <c r="D50" s="14"/>
      <c r="E50" s="15"/>
      <c r="F50" s="16" t="s">
        <v>169</v>
      </c>
      <c r="G50" s="17"/>
      <c r="H50" s="17"/>
      <c r="I50" s="17"/>
      <c r="J50" s="63"/>
      <c r="K50" s="53" t="s">
        <v>148</v>
      </c>
      <c r="L50" s="53"/>
      <c r="M50" s="53"/>
      <c r="N50" s="64"/>
    </row>
    <row r="51" spans="1:14" ht="12.75">
      <c r="A51" s="18" t="s">
        <v>170</v>
      </c>
      <c r="B51" s="10"/>
      <c r="C51" s="19"/>
      <c r="D51" s="20"/>
      <c r="E51" s="21"/>
      <c r="F51" s="22" t="s">
        <v>51</v>
      </c>
      <c r="G51" s="22" t="s">
        <v>52</v>
      </c>
      <c r="H51" s="23"/>
      <c r="I51" s="16" t="s">
        <v>53</v>
      </c>
      <c r="J51" s="63"/>
      <c r="K51" s="62" t="s">
        <v>54</v>
      </c>
      <c r="L51" s="62"/>
      <c r="M51" s="62"/>
      <c r="N51" s="23"/>
    </row>
    <row r="52" spans="1:14" ht="12.75">
      <c r="A52" s="24"/>
      <c r="B52" s="11"/>
      <c r="C52" s="25"/>
      <c r="D52" s="26"/>
      <c r="E52" s="27"/>
      <c r="F52" s="11"/>
      <c r="G52" s="373" t="s">
        <v>55</v>
      </c>
      <c r="H52" s="376"/>
      <c r="I52" s="376"/>
      <c r="J52" s="376"/>
      <c r="K52" s="376"/>
      <c r="L52" s="376"/>
      <c r="M52" s="376"/>
      <c r="N52" s="374"/>
    </row>
    <row r="53" spans="1:14" ht="12.75">
      <c r="A53" s="28" t="s">
        <v>56</v>
      </c>
      <c r="B53" s="29" t="s">
        <v>57</v>
      </c>
      <c r="C53" s="30" t="s">
        <v>58</v>
      </c>
      <c r="D53" s="377" t="s">
        <v>59</v>
      </c>
      <c r="E53" s="378"/>
      <c r="F53" s="29" t="s">
        <v>4</v>
      </c>
      <c r="G53" s="373" t="s">
        <v>60</v>
      </c>
      <c r="H53" s="374"/>
      <c r="I53" s="373" t="s">
        <v>61</v>
      </c>
      <c r="J53" s="374"/>
      <c r="K53" s="373" t="s">
        <v>62</v>
      </c>
      <c r="L53" s="374"/>
      <c r="M53" s="373" t="s">
        <v>63</v>
      </c>
      <c r="N53" s="374"/>
    </row>
    <row r="54" spans="1:14" ht="12.75">
      <c r="A54" s="32"/>
      <c r="B54" s="22"/>
      <c r="C54" s="33"/>
      <c r="D54" s="34"/>
      <c r="E54" s="35"/>
      <c r="F54" s="22"/>
      <c r="G54" s="36" t="s">
        <v>64</v>
      </c>
      <c r="H54" s="37" t="s">
        <v>65</v>
      </c>
      <c r="I54" s="37" t="s">
        <v>64</v>
      </c>
      <c r="J54" s="37" t="s">
        <v>66</v>
      </c>
      <c r="K54" s="36" t="s">
        <v>64</v>
      </c>
      <c r="L54" s="65" t="s">
        <v>66</v>
      </c>
      <c r="M54" s="36" t="s">
        <v>64</v>
      </c>
      <c r="N54" s="36" t="s">
        <v>65</v>
      </c>
    </row>
    <row r="55" spans="1:15" ht="12.75">
      <c r="A55" s="179" t="s">
        <v>395</v>
      </c>
      <c r="B55" s="179" t="s">
        <v>98</v>
      </c>
      <c r="C55" s="315"/>
      <c r="D55" s="316"/>
      <c r="E55" s="317"/>
      <c r="F55" s="241">
        <v>20000</v>
      </c>
      <c r="G55" s="199"/>
      <c r="H55" s="241">
        <v>5000</v>
      </c>
      <c r="I55" s="199"/>
      <c r="J55" s="198">
        <v>5000</v>
      </c>
      <c r="K55" s="42"/>
      <c r="L55" s="43">
        <v>5000</v>
      </c>
      <c r="M55" s="42"/>
      <c r="N55" s="43">
        <v>5000</v>
      </c>
      <c r="O55" s="1"/>
    </row>
    <row r="56" spans="1:15" ht="12.75">
      <c r="A56" s="179"/>
      <c r="B56" s="318" t="s">
        <v>396</v>
      </c>
      <c r="C56" s="315"/>
      <c r="D56" s="316"/>
      <c r="E56" s="317"/>
      <c r="F56" s="241"/>
      <c r="G56" s="199"/>
      <c r="H56" s="241"/>
      <c r="I56" s="199"/>
      <c r="J56" s="198"/>
      <c r="K56" s="42"/>
      <c r="L56" s="43"/>
      <c r="M56" s="42"/>
      <c r="N56" s="43"/>
      <c r="O56" s="1"/>
    </row>
    <row r="57" spans="1:15" ht="12.75">
      <c r="A57" s="179"/>
      <c r="B57" s="179" t="s">
        <v>397</v>
      </c>
      <c r="C57" s="315"/>
      <c r="D57" s="316"/>
      <c r="E57" s="317"/>
      <c r="F57" s="241">
        <v>125000</v>
      </c>
      <c r="G57" s="199"/>
      <c r="H57" s="241"/>
      <c r="I57" s="199"/>
      <c r="J57" s="198">
        <v>125000</v>
      </c>
      <c r="K57" s="42"/>
      <c r="L57" s="43"/>
      <c r="M57" s="42"/>
      <c r="N57" s="43"/>
      <c r="O57" s="1"/>
    </row>
    <row r="58" spans="1:15" ht="12.75">
      <c r="A58" s="179"/>
      <c r="B58" s="179" t="s">
        <v>398</v>
      </c>
      <c r="C58" s="319"/>
      <c r="D58" s="320"/>
      <c r="E58" s="321"/>
      <c r="F58" s="241">
        <v>50000</v>
      </c>
      <c r="G58" s="177"/>
      <c r="H58" s="241"/>
      <c r="I58" s="177"/>
      <c r="J58" s="198">
        <v>50000</v>
      </c>
      <c r="K58" s="37"/>
      <c r="L58" s="49"/>
      <c r="M58" s="37"/>
      <c r="N58" s="49"/>
      <c r="O58" s="1"/>
    </row>
    <row r="59" spans="1:15" ht="12.75">
      <c r="A59" s="179"/>
      <c r="B59" s="179" t="s">
        <v>399</v>
      </c>
      <c r="C59" s="319"/>
      <c r="D59" s="320"/>
      <c r="E59" s="321"/>
      <c r="F59" s="241">
        <v>40000</v>
      </c>
      <c r="G59" s="177"/>
      <c r="H59" s="241"/>
      <c r="I59" s="177"/>
      <c r="J59" s="198">
        <v>40000</v>
      </c>
      <c r="K59" s="37"/>
      <c r="L59" s="49"/>
      <c r="M59" s="37"/>
      <c r="N59" s="49"/>
      <c r="O59" s="1"/>
    </row>
    <row r="60" spans="1:19" ht="12.75">
      <c r="A60" s="179"/>
      <c r="B60" s="179" t="s">
        <v>400</v>
      </c>
      <c r="C60" s="322"/>
      <c r="D60" s="320"/>
      <c r="E60" s="321"/>
      <c r="F60" s="241">
        <v>30000</v>
      </c>
      <c r="G60" s="177"/>
      <c r="H60" s="241"/>
      <c r="I60" s="177"/>
      <c r="J60" s="198">
        <v>30000</v>
      </c>
      <c r="K60" s="37"/>
      <c r="L60" s="49"/>
      <c r="M60" s="37"/>
      <c r="N60" s="49"/>
      <c r="O60" s="1"/>
      <c r="R60">
        <f>15000*0.06</f>
        <v>900</v>
      </c>
      <c r="S60">
        <f>13950+150</f>
        <v>14100</v>
      </c>
    </row>
    <row r="61" spans="1:15" ht="12.75">
      <c r="A61" s="179"/>
      <c r="B61" s="179" t="s">
        <v>401</v>
      </c>
      <c r="C61" s="322"/>
      <c r="D61" s="320"/>
      <c r="E61" s="321"/>
      <c r="F61" s="241">
        <v>70000</v>
      </c>
      <c r="G61" s="177"/>
      <c r="H61" s="241"/>
      <c r="I61" s="177"/>
      <c r="J61" s="198">
        <v>70000</v>
      </c>
      <c r="K61" s="37"/>
      <c r="L61" s="49"/>
      <c r="M61" s="37"/>
      <c r="N61" s="49"/>
      <c r="O61" s="1"/>
    </row>
    <row r="62" spans="1:15" ht="12.75">
      <c r="A62" s="179"/>
      <c r="B62" s="179" t="s">
        <v>402</v>
      </c>
      <c r="C62" s="322"/>
      <c r="D62" s="320"/>
      <c r="E62" s="321"/>
      <c r="F62" s="241">
        <v>140000</v>
      </c>
      <c r="G62" s="177"/>
      <c r="H62" s="241"/>
      <c r="I62" s="177"/>
      <c r="J62" s="198">
        <v>140000</v>
      </c>
      <c r="K62" s="37"/>
      <c r="L62" s="49"/>
      <c r="M62" s="37"/>
      <c r="N62" s="49"/>
      <c r="O62" s="1"/>
    </row>
    <row r="63" spans="1:15" ht="12.75">
      <c r="A63" s="179"/>
      <c r="B63" s="179" t="s">
        <v>403</v>
      </c>
      <c r="C63" s="322"/>
      <c r="D63" s="320"/>
      <c r="E63" s="321"/>
      <c r="F63" s="241">
        <v>70000</v>
      </c>
      <c r="G63" s="177"/>
      <c r="H63" s="241"/>
      <c r="I63" s="177"/>
      <c r="J63" s="198">
        <v>70000</v>
      </c>
      <c r="K63" s="37"/>
      <c r="L63" s="49"/>
      <c r="M63" s="37"/>
      <c r="N63" s="49"/>
      <c r="O63" s="1"/>
    </row>
    <row r="64" spans="1:15" ht="12.75">
      <c r="A64" s="179"/>
      <c r="B64" s="179" t="s">
        <v>404</v>
      </c>
      <c r="C64" s="322"/>
      <c r="D64" s="320"/>
      <c r="E64" s="321"/>
      <c r="F64" s="241">
        <v>40000</v>
      </c>
      <c r="G64" s="177"/>
      <c r="H64" s="241"/>
      <c r="I64" s="177"/>
      <c r="J64" s="198">
        <v>40000</v>
      </c>
      <c r="K64" s="37"/>
      <c r="L64" s="49"/>
      <c r="M64" s="37"/>
      <c r="N64" s="49"/>
      <c r="O64" s="1"/>
    </row>
    <row r="65" spans="1:15" ht="12.75">
      <c r="A65" s="179"/>
      <c r="B65" s="179" t="s">
        <v>405</v>
      </c>
      <c r="C65" s="322"/>
      <c r="D65" s="320"/>
      <c r="E65" s="321"/>
      <c r="F65" s="241">
        <v>100000</v>
      </c>
      <c r="G65" s="177"/>
      <c r="H65" s="241"/>
      <c r="I65" s="177"/>
      <c r="J65" s="198">
        <v>100000</v>
      </c>
      <c r="K65" s="37"/>
      <c r="L65" s="49"/>
      <c r="M65" s="37"/>
      <c r="N65" s="49"/>
      <c r="O65" s="1"/>
    </row>
    <row r="66" spans="1:15" ht="12.75">
      <c r="A66" s="179"/>
      <c r="B66" s="179" t="s">
        <v>406</v>
      </c>
      <c r="C66" s="322"/>
      <c r="D66" s="320"/>
      <c r="E66" s="321"/>
      <c r="F66" s="241">
        <v>10000</v>
      </c>
      <c r="G66" s="177"/>
      <c r="H66" s="241"/>
      <c r="I66" s="177"/>
      <c r="J66" s="198">
        <v>10000</v>
      </c>
      <c r="K66" s="37"/>
      <c r="L66" s="49"/>
      <c r="M66" s="37"/>
      <c r="N66" s="49"/>
      <c r="O66" s="1"/>
    </row>
    <row r="67" spans="1:15" ht="12.75">
      <c r="A67" s="179"/>
      <c r="B67" s="179" t="s">
        <v>407</v>
      </c>
      <c r="C67" s="322"/>
      <c r="D67" s="320"/>
      <c r="E67" s="321"/>
      <c r="F67" s="241">
        <v>8000</v>
      </c>
      <c r="G67" s="177"/>
      <c r="H67" s="241"/>
      <c r="I67" s="177"/>
      <c r="J67" s="198">
        <v>8000</v>
      </c>
      <c r="K67" s="37"/>
      <c r="L67" s="49"/>
      <c r="M67" s="37"/>
      <c r="N67" s="49"/>
      <c r="O67" s="1"/>
    </row>
    <row r="68" spans="1:15" ht="12.75">
      <c r="A68" s="179"/>
      <c r="B68" s="318" t="s">
        <v>408</v>
      </c>
      <c r="C68" s="322"/>
      <c r="D68" s="320"/>
      <c r="E68" s="321"/>
      <c r="F68" s="241"/>
      <c r="G68" s="177"/>
      <c r="H68" s="241"/>
      <c r="I68" s="177"/>
      <c r="J68" s="198"/>
      <c r="K68" s="37"/>
      <c r="L68" s="49"/>
      <c r="M68" s="37"/>
      <c r="N68" s="49"/>
      <c r="O68" s="1"/>
    </row>
    <row r="69" spans="1:15" ht="12.75">
      <c r="A69" s="179"/>
      <c r="B69" s="179" t="s">
        <v>409</v>
      </c>
      <c r="C69" s="322"/>
      <c r="D69" s="320"/>
      <c r="E69" s="321"/>
      <c r="F69" s="180">
        <v>15000</v>
      </c>
      <c r="G69" s="177"/>
      <c r="H69" s="180">
        <v>15000</v>
      </c>
      <c r="I69" s="177"/>
      <c r="J69" s="198"/>
      <c r="K69" s="37"/>
      <c r="L69" s="49"/>
      <c r="M69" s="37"/>
      <c r="N69" s="49"/>
      <c r="O69" s="1"/>
    </row>
    <row r="70" spans="1:15" ht="12.75">
      <c r="A70" s="179"/>
      <c r="B70" s="179" t="s">
        <v>410</v>
      </c>
      <c r="C70" s="322"/>
      <c r="D70" s="320"/>
      <c r="E70" s="321"/>
      <c r="F70" s="180">
        <v>6000</v>
      </c>
      <c r="G70" s="177"/>
      <c r="H70" s="180">
        <v>6000</v>
      </c>
      <c r="I70" s="177"/>
      <c r="J70" s="198"/>
      <c r="K70" s="37"/>
      <c r="L70" s="49"/>
      <c r="M70" s="37"/>
      <c r="N70" s="49"/>
      <c r="O70" s="1"/>
    </row>
    <row r="71" spans="1:15" ht="12.75">
      <c r="A71" s="179"/>
      <c r="B71" s="179" t="s">
        <v>411</v>
      </c>
      <c r="C71" s="322"/>
      <c r="D71" s="320"/>
      <c r="E71" s="321"/>
      <c r="F71" s="180">
        <v>2000</v>
      </c>
      <c r="G71" s="177"/>
      <c r="H71" s="180">
        <v>2000</v>
      </c>
      <c r="I71" s="177"/>
      <c r="J71" s="198"/>
      <c r="K71" s="37"/>
      <c r="L71" s="49"/>
      <c r="M71" s="37"/>
      <c r="N71" s="49"/>
      <c r="O71" s="1"/>
    </row>
    <row r="72" spans="1:15" ht="12.75">
      <c r="A72" s="179"/>
      <c r="B72" s="179" t="s">
        <v>412</v>
      </c>
      <c r="C72" s="322"/>
      <c r="D72" s="320"/>
      <c r="E72" s="321"/>
      <c r="F72" s="180">
        <v>100000</v>
      </c>
      <c r="G72" s="177"/>
      <c r="H72" s="180"/>
      <c r="I72" s="177"/>
      <c r="J72" s="198">
        <v>100000</v>
      </c>
      <c r="K72" s="37"/>
      <c r="L72" s="49"/>
      <c r="M72" s="37"/>
      <c r="N72" s="49"/>
      <c r="O72" s="1"/>
    </row>
    <row r="73" spans="1:15" ht="12.75">
      <c r="A73" s="179"/>
      <c r="B73" s="179" t="s">
        <v>413</v>
      </c>
      <c r="C73" s="322"/>
      <c r="D73" s="320"/>
      <c r="E73" s="321"/>
      <c r="F73" s="323">
        <v>15000</v>
      </c>
      <c r="G73" s="177"/>
      <c r="H73" s="323"/>
      <c r="I73" s="177"/>
      <c r="J73" s="198">
        <v>15000</v>
      </c>
      <c r="K73" s="37"/>
      <c r="L73" s="49"/>
      <c r="M73" s="37"/>
      <c r="N73" s="49"/>
      <c r="O73" s="1"/>
    </row>
    <row r="74" spans="1:15" ht="12.75">
      <c r="A74" s="179"/>
      <c r="B74" s="179" t="s">
        <v>414</v>
      </c>
      <c r="C74" s="322"/>
      <c r="D74" s="320"/>
      <c r="E74" s="321"/>
      <c r="F74" s="323">
        <v>10000</v>
      </c>
      <c r="G74" s="177"/>
      <c r="H74" s="323"/>
      <c r="I74" s="177"/>
      <c r="J74" s="198">
        <v>10000</v>
      </c>
      <c r="K74" s="37"/>
      <c r="L74" s="49"/>
      <c r="M74" s="37"/>
      <c r="N74" s="49"/>
      <c r="O74" s="1"/>
    </row>
    <row r="75" spans="1:15" ht="12.75">
      <c r="A75" s="179"/>
      <c r="B75" s="179" t="s">
        <v>415</v>
      </c>
      <c r="C75" s="322"/>
      <c r="D75" s="320"/>
      <c r="E75" s="321"/>
      <c r="F75" s="323">
        <v>40000</v>
      </c>
      <c r="G75" s="177"/>
      <c r="H75" s="323"/>
      <c r="I75" s="177"/>
      <c r="J75" s="198">
        <v>40000</v>
      </c>
      <c r="K75" s="37"/>
      <c r="L75" s="49"/>
      <c r="M75" s="37"/>
      <c r="N75" s="49"/>
      <c r="O75" s="1"/>
    </row>
    <row r="76" spans="1:15" ht="12.75">
      <c r="A76" s="324"/>
      <c r="B76" s="325"/>
      <c r="C76" s="319"/>
      <c r="D76" s="320"/>
      <c r="E76" s="321"/>
      <c r="F76" s="176"/>
      <c r="G76" s="177"/>
      <c r="H76" s="178"/>
      <c r="I76" s="177"/>
      <c r="J76" s="198"/>
      <c r="K76" s="37"/>
      <c r="L76" s="49"/>
      <c r="M76" s="37"/>
      <c r="N76" s="49"/>
      <c r="O76" s="1"/>
    </row>
    <row r="77" spans="1:15" ht="12.75">
      <c r="A77" s="37"/>
      <c r="B77" s="51"/>
      <c r="C77" s="52"/>
      <c r="D77" s="46"/>
      <c r="E77" s="47"/>
      <c r="F77" s="48"/>
      <c r="G77" s="37"/>
      <c r="H77" s="49"/>
      <c r="I77" s="37"/>
      <c r="J77" s="198"/>
      <c r="K77" s="37"/>
      <c r="L77" s="49"/>
      <c r="M77" s="37"/>
      <c r="N77" s="49"/>
      <c r="O77" s="1"/>
    </row>
    <row r="78" spans="1:15" ht="12.75">
      <c r="A78" s="37"/>
      <c r="B78" s="51"/>
      <c r="C78" s="52"/>
      <c r="D78" s="46"/>
      <c r="E78" s="47"/>
      <c r="F78" s="48"/>
      <c r="G78" s="37"/>
      <c r="H78" s="49"/>
      <c r="I78" s="37"/>
      <c r="J78" s="49"/>
      <c r="K78" s="37"/>
      <c r="L78" s="49"/>
      <c r="M78" s="37"/>
      <c r="N78" s="49"/>
      <c r="O78" s="1"/>
    </row>
    <row r="79" spans="1:16" ht="12.75">
      <c r="A79" s="37" t="s">
        <v>132</v>
      </c>
      <c r="B79" s="51"/>
      <c r="C79" s="52"/>
      <c r="D79" s="46"/>
      <c r="E79" s="47"/>
      <c r="F79" s="48">
        <f>SUM(F55:F78)</f>
        <v>891000</v>
      </c>
      <c r="G79" s="37"/>
      <c r="H79" s="49">
        <f>SUM(H55:H78)</f>
        <v>28000</v>
      </c>
      <c r="I79" s="37"/>
      <c r="J79" s="49">
        <f>SUM(J55:J78)</f>
        <v>853000</v>
      </c>
      <c r="K79" s="37"/>
      <c r="L79" s="49">
        <f>SUM(L55:L78)</f>
        <v>5000</v>
      </c>
      <c r="M79" s="37"/>
      <c r="N79" s="49">
        <f>SUM(N55:N78)</f>
        <v>5000</v>
      </c>
      <c r="O79" s="1"/>
      <c r="P79" s="123">
        <f>+N79+L79+J79+H79</f>
        <v>891000</v>
      </c>
    </row>
    <row r="80" spans="1:14" ht="12.75">
      <c r="A80" s="11"/>
      <c r="B80" s="53"/>
      <c r="C80" s="54"/>
      <c r="D80" s="55"/>
      <c r="E80" s="56"/>
      <c r="F80" s="57"/>
      <c r="G80" s="57"/>
      <c r="H80" s="53"/>
      <c r="I80" s="53"/>
      <c r="J80" s="53"/>
      <c r="K80" s="53"/>
      <c r="L80" s="53"/>
      <c r="M80" s="53"/>
      <c r="N80" s="64"/>
    </row>
    <row r="81" spans="1:14" ht="12.75">
      <c r="A81" s="58"/>
      <c r="B81" s="57" t="s">
        <v>89</v>
      </c>
      <c r="C81" s="59"/>
      <c r="D81" s="60"/>
      <c r="E81" s="61"/>
      <c r="F81" s="57"/>
      <c r="G81" s="57"/>
      <c r="H81" s="57"/>
      <c r="I81" s="57"/>
      <c r="J81" s="57"/>
      <c r="K81" s="57"/>
      <c r="L81" s="57"/>
      <c r="M81" s="57"/>
      <c r="N81" s="67"/>
    </row>
    <row r="82" spans="1:14" ht="12.75">
      <c r="A82" s="58"/>
      <c r="B82" s="57"/>
      <c r="C82" s="59"/>
      <c r="D82" s="60"/>
      <c r="E82" s="61"/>
      <c r="F82" s="57"/>
      <c r="G82" s="57"/>
      <c r="H82" s="57" t="s">
        <v>90</v>
      </c>
      <c r="I82" s="57"/>
      <c r="J82" s="387" t="s">
        <v>839</v>
      </c>
      <c r="K82" s="379"/>
      <c r="L82" s="379"/>
      <c r="M82" s="57"/>
      <c r="N82" s="67"/>
    </row>
    <row r="83" spans="1:14" ht="12.75">
      <c r="A83" s="58"/>
      <c r="B83" s="57"/>
      <c r="C83" s="59"/>
      <c r="D83" s="60"/>
      <c r="E83" s="61"/>
      <c r="F83" s="57"/>
      <c r="G83" s="57"/>
      <c r="H83" s="57"/>
      <c r="I83" s="57"/>
      <c r="J83" s="380" t="s">
        <v>171</v>
      </c>
      <c r="K83" s="380"/>
      <c r="L83" s="380"/>
      <c r="M83" s="57"/>
      <c r="N83" s="67"/>
    </row>
    <row r="84" spans="1:14" ht="12.75">
      <c r="A84" s="22"/>
      <c r="B84" s="62"/>
      <c r="C84" s="19"/>
      <c r="D84" s="20"/>
      <c r="E84" s="21"/>
      <c r="F84" s="62"/>
      <c r="G84" s="62"/>
      <c r="H84" s="62"/>
      <c r="I84" s="62"/>
      <c r="J84" s="62"/>
      <c r="K84" s="62"/>
      <c r="L84" s="62"/>
      <c r="M84" s="62"/>
      <c r="N84" s="23"/>
    </row>
  </sheetData>
  <sheetProtection/>
  <mergeCells count="20">
    <mergeCell ref="J82:L82"/>
    <mergeCell ref="J83:L83"/>
    <mergeCell ref="J37:L37"/>
    <mergeCell ref="J38:L38"/>
    <mergeCell ref="A46:O46"/>
    <mergeCell ref="A47:O47"/>
    <mergeCell ref="G52:N52"/>
    <mergeCell ref="D53:E53"/>
    <mergeCell ref="G53:H53"/>
    <mergeCell ref="I53:J53"/>
    <mergeCell ref="K53:L53"/>
    <mergeCell ref="M53:N53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S75"/>
  <sheetViews>
    <sheetView zoomScale="85" zoomScaleNormal="85" zoomScaleSheetLayoutView="96" zoomScalePageLayoutView="0" workbookViewId="0" topLeftCell="A1">
      <selection activeCell="J73" sqref="J73:L73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4.003906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3.140625" style="0" bestFit="1" customWidth="1"/>
    <col min="19" max="19" width="18.1406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133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+F70</f>
        <v>13440882.6</v>
      </c>
      <c r="H6" s="17"/>
      <c r="I6" s="17"/>
      <c r="J6" s="63"/>
      <c r="K6" s="53" t="s">
        <v>49</v>
      </c>
      <c r="L6" s="53"/>
      <c r="M6" s="53"/>
      <c r="N6" s="64"/>
    </row>
    <row r="7" spans="1:14" ht="12.75">
      <c r="A7" s="18" t="s">
        <v>172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225" t="s">
        <v>330</v>
      </c>
      <c r="B11" s="226" t="s">
        <v>331</v>
      </c>
      <c r="C11" s="38"/>
      <c r="D11" s="39"/>
      <c r="E11" s="40"/>
      <c r="F11" s="227"/>
      <c r="G11" s="42"/>
      <c r="H11" s="43"/>
      <c r="I11" s="42"/>
      <c r="J11" s="43"/>
      <c r="K11" s="42"/>
      <c r="L11" s="43"/>
      <c r="M11" s="42"/>
      <c r="N11" s="43"/>
    </row>
    <row r="12" spans="1:16" s="1" customFormat="1" ht="27.75" customHeight="1">
      <c r="A12" s="225"/>
      <c r="B12" s="223" t="s">
        <v>332</v>
      </c>
      <c r="C12" s="38"/>
      <c r="D12" s="39"/>
      <c r="E12" s="40"/>
      <c r="F12" s="227"/>
      <c r="G12" s="42"/>
      <c r="H12" s="43"/>
      <c r="I12" s="42"/>
      <c r="J12" s="43"/>
      <c r="K12" s="42"/>
      <c r="L12" s="43"/>
      <c r="M12" s="42"/>
      <c r="N12" s="43"/>
      <c r="P12" s="66"/>
    </row>
    <row r="13" spans="1:16" s="1" customFormat="1" ht="15" customHeight="1">
      <c r="A13" s="225"/>
      <c r="B13" s="223" t="s">
        <v>333</v>
      </c>
      <c r="C13" s="38"/>
      <c r="D13" s="39"/>
      <c r="E13" s="40"/>
      <c r="F13" s="228">
        <v>1450000</v>
      </c>
      <c r="G13" s="42"/>
      <c r="H13" s="43">
        <v>500000</v>
      </c>
      <c r="I13" s="42"/>
      <c r="J13" s="43">
        <v>250000</v>
      </c>
      <c r="K13" s="42"/>
      <c r="L13" s="43">
        <v>250000</v>
      </c>
      <c r="M13" s="42"/>
      <c r="N13" s="43">
        <f>+F13-H13-J13-L13</f>
        <v>450000</v>
      </c>
      <c r="P13" s="66"/>
    </row>
    <row r="14" spans="1:16" s="1" customFormat="1" ht="15" customHeight="1">
      <c r="A14" s="229" t="s">
        <v>334</v>
      </c>
      <c r="B14" s="229" t="s">
        <v>335</v>
      </c>
      <c r="C14" s="44"/>
      <c r="D14" s="39"/>
      <c r="E14" s="40"/>
      <c r="F14" s="219">
        <v>1882.6</v>
      </c>
      <c r="G14" s="42"/>
      <c r="H14" s="43"/>
      <c r="I14" s="42"/>
      <c r="J14" s="43"/>
      <c r="K14" s="42"/>
      <c r="L14" s="43"/>
      <c r="M14" s="42"/>
      <c r="N14" s="43">
        <v>1882.6</v>
      </c>
      <c r="P14" s="66"/>
    </row>
    <row r="15" spans="1:16" s="1" customFormat="1" ht="15" customHeight="1">
      <c r="A15" s="229" t="s">
        <v>336</v>
      </c>
      <c r="B15" s="229" t="s">
        <v>337</v>
      </c>
      <c r="C15" s="44"/>
      <c r="D15" s="39"/>
      <c r="E15" s="40"/>
      <c r="F15" s="230"/>
      <c r="G15" s="42"/>
      <c r="H15" s="43"/>
      <c r="I15" s="42"/>
      <c r="J15" s="43"/>
      <c r="K15" s="42"/>
      <c r="L15" s="43"/>
      <c r="M15" s="42"/>
      <c r="N15" s="43"/>
      <c r="P15" s="66"/>
    </row>
    <row r="16" spans="1:16" s="1" customFormat="1" ht="15" customHeight="1">
      <c r="A16" s="229"/>
      <c r="B16" s="229" t="s">
        <v>338</v>
      </c>
      <c r="C16" s="44"/>
      <c r="D16" s="39"/>
      <c r="E16" s="40"/>
      <c r="F16" s="219">
        <v>250000</v>
      </c>
      <c r="G16" s="42"/>
      <c r="H16" s="43">
        <v>250000</v>
      </c>
      <c r="I16" s="42"/>
      <c r="J16" s="43"/>
      <c r="K16" s="42"/>
      <c r="L16" s="43"/>
      <c r="M16" s="42"/>
      <c r="N16" s="43"/>
      <c r="P16" s="66"/>
    </row>
    <row r="17" spans="1:16" s="1" customFormat="1" ht="15" customHeight="1">
      <c r="A17" s="229" t="s">
        <v>339</v>
      </c>
      <c r="B17" s="231" t="s">
        <v>340</v>
      </c>
      <c r="C17" s="38"/>
      <c r="D17" s="39"/>
      <c r="E17" s="40"/>
      <c r="F17" s="219"/>
      <c r="G17" s="42"/>
      <c r="H17" s="43"/>
      <c r="I17" s="42"/>
      <c r="J17" s="43"/>
      <c r="K17" s="42"/>
      <c r="L17" s="43"/>
      <c r="M17" s="42"/>
      <c r="N17" s="43"/>
      <c r="P17" s="66"/>
    </row>
    <row r="18" spans="1:16" s="1" customFormat="1" ht="15" customHeight="1">
      <c r="A18" s="229" t="s">
        <v>341</v>
      </c>
      <c r="B18" s="231" t="s">
        <v>342</v>
      </c>
      <c r="C18" s="38"/>
      <c r="D18" s="39"/>
      <c r="E18" s="40"/>
      <c r="F18" s="219"/>
      <c r="G18" s="42"/>
      <c r="H18" s="43"/>
      <c r="I18" s="42"/>
      <c r="J18" s="43"/>
      <c r="K18" s="42"/>
      <c r="L18" s="43"/>
      <c r="M18" s="42"/>
      <c r="N18" s="43"/>
      <c r="P18" s="66"/>
    </row>
    <row r="19" spans="1:16" s="1" customFormat="1" ht="15" customHeight="1">
      <c r="A19" s="229"/>
      <c r="B19" s="232" t="s">
        <v>343</v>
      </c>
      <c r="C19" s="233"/>
      <c r="D19" s="39"/>
      <c r="E19" s="40"/>
      <c r="F19" s="219">
        <v>300000</v>
      </c>
      <c r="G19" s="42"/>
      <c r="H19" s="43"/>
      <c r="I19" s="42"/>
      <c r="J19" s="43"/>
      <c r="K19" s="42"/>
      <c r="L19" s="43">
        <v>300000</v>
      </c>
      <c r="M19" s="42"/>
      <c r="N19" s="43"/>
      <c r="P19" s="66"/>
    </row>
    <row r="20" spans="1:16" s="1" customFormat="1" ht="26.25" customHeight="1">
      <c r="A20" s="229" t="s">
        <v>344</v>
      </c>
      <c r="B20" s="234" t="s">
        <v>345</v>
      </c>
      <c r="C20" s="233"/>
      <c r="D20" s="39"/>
      <c r="E20" s="40"/>
      <c r="F20" s="230"/>
      <c r="G20" s="42"/>
      <c r="H20" s="43"/>
      <c r="I20" s="42"/>
      <c r="J20" s="43"/>
      <c r="K20" s="42"/>
      <c r="L20" s="43"/>
      <c r="M20" s="42"/>
      <c r="N20" s="43"/>
      <c r="P20" s="66"/>
    </row>
    <row r="21" spans="1:16" s="1" customFormat="1" ht="15" customHeight="1">
      <c r="A21" s="229"/>
      <c r="B21" s="232" t="s">
        <v>346</v>
      </c>
      <c r="C21" s="233"/>
      <c r="D21" s="39"/>
      <c r="E21" s="40"/>
      <c r="F21" s="219">
        <v>1000000</v>
      </c>
      <c r="G21" s="42"/>
      <c r="H21" s="43">
        <v>1000000</v>
      </c>
      <c r="I21" s="42"/>
      <c r="J21" s="43"/>
      <c r="K21" s="42"/>
      <c r="L21" s="43"/>
      <c r="M21" s="42"/>
      <c r="N21" s="43"/>
      <c r="P21" s="66"/>
    </row>
    <row r="22" spans="1:16" s="1" customFormat="1" ht="15" customHeight="1">
      <c r="A22" s="229" t="s">
        <v>347</v>
      </c>
      <c r="B22" s="231" t="s">
        <v>348</v>
      </c>
      <c r="C22" s="38"/>
      <c r="D22" s="39"/>
      <c r="E22" s="40"/>
      <c r="F22" s="230"/>
      <c r="G22" s="42"/>
      <c r="H22" s="43"/>
      <c r="I22" s="42"/>
      <c r="J22" s="43"/>
      <c r="K22" s="42"/>
      <c r="L22" s="43"/>
      <c r="M22" s="42"/>
      <c r="N22" s="43"/>
      <c r="P22" s="66"/>
    </row>
    <row r="23" spans="1:16" s="1" customFormat="1" ht="18" customHeight="1">
      <c r="A23" s="229"/>
      <c r="B23" s="388" t="s">
        <v>349</v>
      </c>
      <c r="C23" s="388"/>
      <c r="D23" s="39"/>
      <c r="E23" s="40"/>
      <c r="F23" s="219">
        <v>700000</v>
      </c>
      <c r="G23" s="42"/>
      <c r="H23" s="43">
        <v>500000</v>
      </c>
      <c r="I23" s="42"/>
      <c r="J23" s="43"/>
      <c r="K23" s="42"/>
      <c r="L23" s="43">
        <v>200000</v>
      </c>
      <c r="M23" s="42"/>
      <c r="N23" s="43"/>
      <c r="P23" s="66"/>
    </row>
    <row r="24" spans="1:16" s="1" customFormat="1" ht="15" customHeight="1">
      <c r="A24" s="229" t="s">
        <v>350</v>
      </c>
      <c r="B24" s="231" t="s">
        <v>351</v>
      </c>
      <c r="C24" s="38"/>
      <c r="D24" s="39"/>
      <c r="E24" s="40"/>
      <c r="F24" s="130"/>
      <c r="G24" s="42"/>
      <c r="H24" s="43"/>
      <c r="I24" s="42"/>
      <c r="J24" s="43"/>
      <c r="K24" s="42"/>
      <c r="L24" s="43"/>
      <c r="M24" s="42"/>
      <c r="N24" s="43"/>
      <c r="P24" s="66"/>
    </row>
    <row r="25" spans="1:16" s="1" customFormat="1" ht="15" customHeight="1">
      <c r="A25" s="229"/>
      <c r="B25" s="232" t="s">
        <v>346</v>
      </c>
      <c r="C25" s="38"/>
      <c r="D25" s="39"/>
      <c r="E25" s="40"/>
      <c r="F25" s="219">
        <v>300000</v>
      </c>
      <c r="G25" s="42"/>
      <c r="H25" s="43"/>
      <c r="I25" s="42"/>
      <c r="J25" s="43"/>
      <c r="K25" s="42"/>
      <c r="L25" s="43">
        <v>300000</v>
      </c>
      <c r="M25" s="42"/>
      <c r="N25" s="43"/>
      <c r="P25" s="66"/>
    </row>
    <row r="26" spans="1:16" s="1" customFormat="1" ht="16.5" customHeight="1">
      <c r="A26" s="235" t="s">
        <v>352</v>
      </c>
      <c r="B26" s="236" t="s">
        <v>353</v>
      </c>
      <c r="C26" s="233"/>
      <c r="D26" s="39"/>
      <c r="E26" s="40"/>
      <c r="F26" s="237"/>
      <c r="G26" s="42"/>
      <c r="H26" s="43"/>
      <c r="I26" s="42"/>
      <c r="J26" s="43"/>
      <c r="K26" s="42"/>
      <c r="L26" s="43"/>
      <c r="M26" s="42"/>
      <c r="N26" s="43"/>
      <c r="P26" s="66"/>
    </row>
    <row r="27" spans="1:16" s="1" customFormat="1" ht="17.25" customHeight="1">
      <c r="A27" s="75" t="s">
        <v>354</v>
      </c>
      <c r="B27" s="389" t="s">
        <v>355</v>
      </c>
      <c r="C27" s="389"/>
      <c r="D27" s="39"/>
      <c r="E27" s="40"/>
      <c r="F27" s="96"/>
      <c r="G27" s="42"/>
      <c r="H27" s="43"/>
      <c r="I27" s="42"/>
      <c r="J27" s="43"/>
      <c r="K27" s="42"/>
      <c r="L27" s="43"/>
      <c r="M27" s="42"/>
      <c r="N27" s="43"/>
      <c r="P27" s="66"/>
    </row>
    <row r="28" spans="1:16" s="1" customFormat="1" ht="16.5" customHeight="1">
      <c r="A28" s="75"/>
      <c r="B28" s="389" t="s">
        <v>356</v>
      </c>
      <c r="C28" s="389"/>
      <c r="D28" s="39"/>
      <c r="E28" s="40"/>
      <c r="F28" s="238">
        <v>3800000</v>
      </c>
      <c r="G28" s="42"/>
      <c r="H28" s="43">
        <v>900000</v>
      </c>
      <c r="I28" s="42"/>
      <c r="J28" s="43">
        <v>1250000</v>
      </c>
      <c r="K28" s="42"/>
      <c r="L28" s="43">
        <v>800000</v>
      </c>
      <c r="M28" s="42"/>
      <c r="N28" s="43">
        <v>850000</v>
      </c>
      <c r="P28" s="66"/>
    </row>
    <row r="29" spans="1:16" s="1" customFormat="1" ht="19.5" customHeight="1">
      <c r="A29" s="75" t="s">
        <v>357</v>
      </c>
      <c r="B29" s="390" t="s">
        <v>358</v>
      </c>
      <c r="C29" s="390"/>
      <c r="D29" s="39"/>
      <c r="E29" s="40"/>
      <c r="F29" s="238"/>
      <c r="G29" s="42"/>
      <c r="H29" s="43"/>
      <c r="I29" s="42"/>
      <c r="J29" s="43"/>
      <c r="K29" s="42"/>
      <c r="L29" s="43"/>
      <c r="M29" s="42"/>
      <c r="N29" s="43"/>
      <c r="P29" s="66"/>
    </row>
    <row r="30" spans="1:16" s="1" customFormat="1" ht="29.25" customHeight="1">
      <c r="A30" s="75"/>
      <c r="B30" s="389" t="s">
        <v>359</v>
      </c>
      <c r="C30" s="389"/>
      <c r="D30" s="39"/>
      <c r="E30" s="40"/>
      <c r="F30" s="238">
        <v>1500000</v>
      </c>
      <c r="G30" s="42"/>
      <c r="H30" s="43">
        <v>1500000</v>
      </c>
      <c r="I30" s="42"/>
      <c r="J30" s="43"/>
      <c r="K30" s="42"/>
      <c r="L30" s="43"/>
      <c r="M30" s="42"/>
      <c r="N30" s="43"/>
      <c r="P30" s="66"/>
    </row>
    <row r="31" spans="1:16" s="1" customFormat="1" ht="15" customHeight="1">
      <c r="A31" s="42"/>
      <c r="B31" s="90"/>
      <c r="C31" s="44"/>
      <c r="D31" s="39"/>
      <c r="E31" s="40"/>
      <c r="F31" s="41"/>
      <c r="G31" s="42"/>
      <c r="H31" s="43"/>
      <c r="I31" s="42"/>
      <c r="J31" s="43"/>
      <c r="K31" s="42"/>
      <c r="L31" s="43"/>
      <c r="M31" s="42"/>
      <c r="N31" s="43"/>
      <c r="P31" s="66"/>
    </row>
    <row r="32" spans="1:19" s="1" customFormat="1" ht="15" customHeight="1">
      <c r="A32" s="42" t="s">
        <v>88</v>
      </c>
      <c r="B32" s="90"/>
      <c r="C32" s="44"/>
      <c r="D32" s="39"/>
      <c r="E32" s="40"/>
      <c r="F32" s="48">
        <f>SUM(F13:F31)</f>
        <v>9301882.6</v>
      </c>
      <c r="G32" s="37"/>
      <c r="H32" s="49">
        <f>SUM(H12:H31)</f>
        <v>4650000</v>
      </c>
      <c r="I32" s="37"/>
      <c r="J32" s="49">
        <f>SUM(J12:J31)</f>
        <v>1500000</v>
      </c>
      <c r="K32" s="37"/>
      <c r="L32" s="49">
        <f>SUM(L12:L31)</f>
        <v>1850000</v>
      </c>
      <c r="M32" s="37"/>
      <c r="N32" s="49">
        <f>SUM(N12:N31)</f>
        <v>1301882.6</v>
      </c>
      <c r="P32" s="66">
        <f>+N32+L32+J32+H32</f>
        <v>9301882.6</v>
      </c>
      <c r="S32" s="129"/>
    </row>
    <row r="33" spans="1:14" ht="12.75">
      <c r="A33" s="11"/>
      <c r="B33" s="53"/>
      <c r="C33" s="54"/>
      <c r="D33" s="55"/>
      <c r="E33" s="56"/>
      <c r="F33" s="57"/>
      <c r="G33" s="57"/>
      <c r="H33" s="53"/>
      <c r="I33" s="53"/>
      <c r="J33" s="53"/>
      <c r="K33" s="53"/>
      <c r="L33" s="53"/>
      <c r="M33" s="53"/>
      <c r="N33" s="64"/>
    </row>
    <row r="34" spans="1:14" ht="12.75">
      <c r="A34" s="58"/>
      <c r="B34" s="57" t="s">
        <v>89</v>
      </c>
      <c r="C34" s="59"/>
      <c r="D34" s="60"/>
      <c r="E34" s="61"/>
      <c r="F34" s="57"/>
      <c r="G34" s="57"/>
      <c r="H34" s="57"/>
      <c r="I34" s="57"/>
      <c r="J34" s="57"/>
      <c r="K34" s="57"/>
      <c r="L34" s="57"/>
      <c r="M34" s="57"/>
      <c r="N34" s="67"/>
    </row>
    <row r="35" spans="1:14" ht="12.75">
      <c r="A35" s="58"/>
      <c r="B35" s="57"/>
      <c r="C35" s="59"/>
      <c r="D35" s="60"/>
      <c r="E35" s="61"/>
      <c r="F35" s="57"/>
      <c r="G35" s="57"/>
      <c r="H35" s="57" t="s">
        <v>90</v>
      </c>
      <c r="I35" s="57"/>
      <c r="J35" s="379"/>
      <c r="K35" s="379"/>
      <c r="L35" s="379"/>
      <c r="M35" s="57"/>
      <c r="N35" s="67"/>
    </row>
    <row r="36" spans="1:14" ht="12.75">
      <c r="A36" s="58"/>
      <c r="B36" s="57"/>
      <c r="C36" s="59"/>
      <c r="D36" s="60"/>
      <c r="E36" s="61"/>
      <c r="F36" s="57"/>
      <c r="G36" s="57"/>
      <c r="H36" s="57"/>
      <c r="I36" s="57"/>
      <c r="J36" s="391" t="s">
        <v>841</v>
      </c>
      <c r="K36" s="391"/>
      <c r="L36" s="391"/>
      <c r="M36" s="57"/>
      <c r="N36" s="67"/>
    </row>
    <row r="37" spans="1:14" ht="12.75">
      <c r="A37" s="58"/>
      <c r="B37" s="57"/>
      <c r="C37" s="59"/>
      <c r="D37" s="60"/>
      <c r="E37" s="61"/>
      <c r="F37" s="57"/>
      <c r="G37" s="57"/>
      <c r="H37" s="57"/>
      <c r="I37" s="57"/>
      <c r="J37" s="380" t="s">
        <v>23</v>
      </c>
      <c r="K37" s="380"/>
      <c r="L37" s="380"/>
      <c r="M37" s="57"/>
      <c r="N37" s="67"/>
    </row>
    <row r="38" spans="1:14" ht="12.75">
      <c r="A38" s="22"/>
      <c r="B38" s="62"/>
      <c r="C38" s="19"/>
      <c r="D38" s="20"/>
      <c r="E38" s="21"/>
      <c r="F38" s="62"/>
      <c r="G38" s="62"/>
      <c r="H38" s="62"/>
      <c r="I38" s="62"/>
      <c r="J38" s="62"/>
      <c r="K38" s="62"/>
      <c r="L38" s="62"/>
      <c r="M38" s="62"/>
      <c r="N38" s="23"/>
    </row>
    <row r="39" ht="12.75">
      <c r="A39" s="2" t="s">
        <v>44</v>
      </c>
    </row>
    <row r="40" spans="1:15" ht="12.75">
      <c r="A40" s="381" t="s">
        <v>45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</row>
    <row r="41" spans="1:15" ht="12.75">
      <c r="A41" s="384" t="s">
        <v>741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</row>
    <row r="42" spans="3:6" ht="12.75">
      <c r="C42" s="6"/>
      <c r="D42" s="7"/>
      <c r="E42" s="8"/>
      <c r="F42" s="9"/>
    </row>
    <row r="43" spans="1:5" ht="12.75">
      <c r="A43" s="10" t="s">
        <v>47</v>
      </c>
      <c r="B43" s="10"/>
      <c r="C43" s="6"/>
      <c r="D43" s="7"/>
      <c r="E43" s="8"/>
    </row>
    <row r="44" spans="1:14" ht="12.75">
      <c r="A44" s="11" t="s">
        <v>48</v>
      </c>
      <c r="B44" s="12"/>
      <c r="C44" s="13"/>
      <c r="D44" s="14"/>
      <c r="E44" s="15"/>
      <c r="F44" s="16" t="s">
        <v>173</v>
      </c>
      <c r="G44" s="17"/>
      <c r="H44" s="17"/>
      <c r="I44" s="17"/>
      <c r="J44" s="63"/>
      <c r="K44" s="53" t="s">
        <v>174</v>
      </c>
      <c r="L44" s="53"/>
      <c r="M44" s="53"/>
      <c r="N44" s="64"/>
    </row>
    <row r="45" spans="1:14" ht="12.75">
      <c r="A45" s="18" t="s">
        <v>152</v>
      </c>
      <c r="B45" s="10"/>
      <c r="C45" s="19"/>
      <c r="D45" s="20"/>
      <c r="E45" s="21"/>
      <c r="F45" s="22" t="s">
        <v>51</v>
      </c>
      <c r="G45" s="22" t="s">
        <v>52</v>
      </c>
      <c r="H45" s="23"/>
      <c r="I45" s="16" t="s">
        <v>53</v>
      </c>
      <c r="J45" s="63"/>
      <c r="K45" s="62" t="s">
        <v>54</v>
      </c>
      <c r="L45" s="62"/>
      <c r="M45" s="62"/>
      <c r="N45" s="23"/>
    </row>
    <row r="46" spans="1:14" ht="12.75">
      <c r="A46" s="24"/>
      <c r="B46" s="11"/>
      <c r="C46" s="25"/>
      <c r="D46" s="26"/>
      <c r="E46" s="27"/>
      <c r="F46" s="11"/>
      <c r="G46" s="373" t="s">
        <v>55</v>
      </c>
      <c r="H46" s="376"/>
      <c r="I46" s="376"/>
      <c r="J46" s="376"/>
      <c r="K46" s="376"/>
      <c r="L46" s="376"/>
      <c r="M46" s="376"/>
      <c r="N46" s="374"/>
    </row>
    <row r="47" spans="1:14" ht="12.75">
      <c r="A47" s="28" t="s">
        <v>56</v>
      </c>
      <c r="B47" s="29" t="s">
        <v>57</v>
      </c>
      <c r="C47" s="30" t="s">
        <v>58</v>
      </c>
      <c r="D47" s="377" t="s">
        <v>59</v>
      </c>
      <c r="E47" s="378"/>
      <c r="F47" s="29" t="s">
        <v>4</v>
      </c>
      <c r="G47" s="373" t="s">
        <v>60</v>
      </c>
      <c r="H47" s="374"/>
      <c r="I47" s="373" t="s">
        <v>61</v>
      </c>
      <c r="J47" s="374"/>
      <c r="K47" s="373" t="s">
        <v>62</v>
      </c>
      <c r="L47" s="374"/>
      <c r="M47" s="373" t="s">
        <v>63</v>
      </c>
      <c r="N47" s="374"/>
    </row>
    <row r="48" spans="1:14" ht="12.75">
      <c r="A48" s="32"/>
      <c r="B48" s="22"/>
      <c r="C48" s="33"/>
      <c r="D48" s="34"/>
      <c r="E48" s="35"/>
      <c r="F48" s="22"/>
      <c r="G48" s="36" t="s">
        <v>64</v>
      </c>
      <c r="H48" s="37" t="s">
        <v>65</v>
      </c>
      <c r="I48" s="37" t="s">
        <v>64</v>
      </c>
      <c r="J48" s="37" t="s">
        <v>66</v>
      </c>
      <c r="K48" s="36" t="s">
        <v>64</v>
      </c>
      <c r="L48" s="65" t="s">
        <v>66</v>
      </c>
      <c r="M48" s="36" t="s">
        <v>64</v>
      </c>
      <c r="N48" s="36" t="s">
        <v>65</v>
      </c>
    </row>
    <row r="49" spans="1:15" ht="12.75">
      <c r="A49" s="37" t="s">
        <v>175</v>
      </c>
      <c r="B49" s="51"/>
      <c r="C49" s="45"/>
      <c r="D49" s="46"/>
      <c r="E49" s="47"/>
      <c r="F49" s="48"/>
      <c r="G49" s="37"/>
      <c r="H49" s="49"/>
      <c r="I49" s="37"/>
      <c r="J49" s="49"/>
      <c r="K49" s="37"/>
      <c r="L49" s="49"/>
      <c r="M49" s="37"/>
      <c r="N49" s="49"/>
      <c r="O49" s="1"/>
    </row>
    <row r="50" spans="1:15" ht="12.75">
      <c r="A50" s="75" t="s">
        <v>360</v>
      </c>
      <c r="B50" s="93" t="s">
        <v>361</v>
      </c>
      <c r="C50" s="215"/>
      <c r="D50" s="46"/>
      <c r="E50" s="47"/>
      <c r="F50" s="48"/>
      <c r="G50" s="37"/>
      <c r="H50" s="49"/>
      <c r="I50" s="37"/>
      <c r="J50" s="49"/>
      <c r="K50" s="37"/>
      <c r="L50" s="49"/>
      <c r="M50" s="37"/>
      <c r="N50" s="49"/>
      <c r="O50" s="1"/>
    </row>
    <row r="51" spans="1:15" ht="15" customHeight="1">
      <c r="A51" s="75"/>
      <c r="B51" s="94" t="s">
        <v>346</v>
      </c>
      <c r="C51" s="216"/>
      <c r="D51" s="217"/>
      <c r="E51" s="47"/>
      <c r="F51" s="48"/>
      <c r="G51" s="37"/>
      <c r="H51" s="49"/>
      <c r="I51" s="37"/>
      <c r="J51" s="49"/>
      <c r="K51" s="37"/>
      <c r="L51" s="49"/>
      <c r="M51" s="37"/>
      <c r="N51" s="49"/>
      <c r="O51" s="1"/>
    </row>
    <row r="52" spans="1:15" ht="12.75">
      <c r="A52" s="75"/>
      <c r="B52" s="94"/>
      <c r="C52" s="45"/>
      <c r="D52" s="46"/>
      <c r="E52" s="47"/>
      <c r="F52" s="48"/>
      <c r="G52" s="37"/>
      <c r="H52" s="49"/>
      <c r="I52" s="37"/>
      <c r="J52" s="49"/>
      <c r="K52" s="37"/>
      <c r="L52" s="49"/>
      <c r="M52" s="37"/>
      <c r="N52" s="49"/>
      <c r="O52" s="1"/>
    </row>
    <row r="53" spans="1:15" ht="12.75">
      <c r="A53" s="75" t="s">
        <v>362</v>
      </c>
      <c r="B53" s="93" t="s">
        <v>363</v>
      </c>
      <c r="C53" s="38"/>
      <c r="D53" s="39"/>
      <c r="E53" s="40"/>
      <c r="F53" s="41"/>
      <c r="G53" s="42"/>
      <c r="H53" s="43"/>
      <c r="I53" s="42"/>
      <c r="J53" s="43"/>
      <c r="K53" s="42"/>
      <c r="L53" s="43"/>
      <c r="M53" s="37"/>
      <c r="N53" s="49"/>
      <c r="O53" s="1"/>
    </row>
    <row r="54" spans="1:15" ht="25.5">
      <c r="A54" s="75"/>
      <c r="B54" s="94" t="s">
        <v>346</v>
      </c>
      <c r="C54" s="38"/>
      <c r="D54" s="39"/>
      <c r="E54" s="40"/>
      <c r="F54" s="41">
        <v>2160000</v>
      </c>
      <c r="G54" s="42"/>
      <c r="H54" s="43">
        <v>600000</v>
      </c>
      <c r="I54" s="42"/>
      <c r="J54" s="43">
        <v>550000</v>
      </c>
      <c r="K54" s="42"/>
      <c r="L54" s="43">
        <v>460000</v>
      </c>
      <c r="M54" s="37"/>
      <c r="N54" s="49">
        <v>550000</v>
      </c>
      <c r="O54" s="1"/>
    </row>
    <row r="55" spans="1:15" ht="25.5">
      <c r="A55" s="75" t="s">
        <v>364</v>
      </c>
      <c r="B55" s="218" t="s">
        <v>365</v>
      </c>
      <c r="C55" s="38"/>
      <c r="D55" s="39"/>
      <c r="E55" s="40"/>
      <c r="F55" s="219">
        <v>180000</v>
      </c>
      <c r="G55" s="42"/>
      <c r="H55" s="43"/>
      <c r="I55" s="42"/>
      <c r="J55" s="43"/>
      <c r="K55" s="42"/>
      <c r="L55" s="43">
        <v>180000</v>
      </c>
      <c r="M55" s="37"/>
      <c r="N55" s="49"/>
      <c r="O55" s="1"/>
    </row>
    <row r="56" spans="1:15" ht="12.75">
      <c r="A56" s="220"/>
      <c r="B56" s="220"/>
      <c r="C56" s="221"/>
      <c r="D56" s="221"/>
      <c r="E56" s="40"/>
      <c r="F56" s="41"/>
      <c r="G56" s="42"/>
      <c r="H56" s="43"/>
      <c r="I56" s="42"/>
      <c r="J56" s="43"/>
      <c r="K56" s="42"/>
      <c r="L56" s="43"/>
      <c r="M56" s="37"/>
      <c r="N56" s="49"/>
      <c r="O56" s="1"/>
    </row>
    <row r="57" spans="1:15" ht="25.5">
      <c r="A57" s="75" t="s">
        <v>366</v>
      </c>
      <c r="B57" s="222" t="s">
        <v>367</v>
      </c>
      <c r="C57" s="38"/>
      <c r="D57" s="39"/>
      <c r="E57" s="40"/>
      <c r="F57" s="41"/>
      <c r="G57" s="42"/>
      <c r="H57" s="43"/>
      <c r="I57" s="42"/>
      <c r="J57" s="43"/>
      <c r="K57" s="42"/>
      <c r="L57" s="43"/>
      <c r="M57" s="37"/>
      <c r="N57" s="49"/>
      <c r="O57" s="1"/>
    </row>
    <row r="58" spans="1:15" ht="25.5">
      <c r="A58" s="75"/>
      <c r="B58" s="94" t="s">
        <v>346</v>
      </c>
      <c r="C58" s="38"/>
      <c r="D58" s="39"/>
      <c r="E58" s="40"/>
      <c r="F58" s="41">
        <v>500000</v>
      </c>
      <c r="G58" s="42"/>
      <c r="H58" s="43">
        <v>300000</v>
      </c>
      <c r="I58" s="42"/>
      <c r="J58" s="43">
        <v>100000</v>
      </c>
      <c r="K58" s="42"/>
      <c r="L58" s="43"/>
      <c r="M58" s="37"/>
      <c r="N58" s="49">
        <v>100000</v>
      </c>
      <c r="O58" s="1"/>
    </row>
    <row r="59" spans="1:15" ht="12.75">
      <c r="A59" s="75" t="s">
        <v>368</v>
      </c>
      <c r="B59" s="222" t="s">
        <v>369</v>
      </c>
      <c r="C59" s="38"/>
      <c r="D59" s="39"/>
      <c r="E59" s="40"/>
      <c r="F59" s="41"/>
      <c r="G59" s="42"/>
      <c r="H59" s="43"/>
      <c r="I59" s="42"/>
      <c r="J59" s="43"/>
      <c r="K59" s="42"/>
      <c r="L59" s="43"/>
      <c r="M59" s="37"/>
      <c r="N59" s="49"/>
      <c r="O59" s="1"/>
    </row>
    <row r="60" spans="1:15" ht="28.5" customHeight="1">
      <c r="A60" s="326" t="s">
        <v>370</v>
      </c>
      <c r="B60" s="394" t="s">
        <v>371</v>
      </c>
      <c r="C60" s="395"/>
      <c r="D60" s="224"/>
      <c r="E60" s="92"/>
      <c r="F60" s="41"/>
      <c r="G60" s="42"/>
      <c r="H60" s="43"/>
      <c r="I60" s="42"/>
      <c r="J60" s="43"/>
      <c r="K60" s="42"/>
      <c r="L60" s="43"/>
      <c r="M60" s="37"/>
      <c r="N60" s="49"/>
      <c r="O60" s="1"/>
    </row>
    <row r="61" spans="1:15" ht="27.75" customHeight="1">
      <c r="A61" s="75"/>
      <c r="B61" s="394" t="s">
        <v>372</v>
      </c>
      <c r="C61" s="395"/>
      <c r="D61" s="39"/>
      <c r="E61" s="40"/>
      <c r="F61" s="41">
        <v>799000</v>
      </c>
      <c r="G61" s="42"/>
      <c r="H61" s="43"/>
      <c r="I61" s="42"/>
      <c r="J61" s="43"/>
      <c r="K61" s="42"/>
      <c r="L61" s="43"/>
      <c r="M61" s="37"/>
      <c r="N61" s="49"/>
      <c r="O61" s="1"/>
    </row>
    <row r="62" spans="1:15" ht="27" customHeight="1">
      <c r="A62" s="326" t="s">
        <v>373</v>
      </c>
      <c r="B62" s="392" t="s">
        <v>374</v>
      </c>
      <c r="C62" s="393"/>
      <c r="D62" s="39"/>
      <c r="E62" s="40"/>
      <c r="F62" s="41"/>
      <c r="G62" s="42"/>
      <c r="H62" s="43">
        <v>200000</v>
      </c>
      <c r="I62" s="42"/>
      <c r="J62" s="43">
        <v>200000</v>
      </c>
      <c r="K62" s="42"/>
      <c r="L62" s="43">
        <v>200000</v>
      </c>
      <c r="M62" s="37"/>
      <c r="N62" s="49">
        <v>199000</v>
      </c>
      <c r="O62" s="1"/>
    </row>
    <row r="63" spans="1:15" ht="25.5">
      <c r="A63" s="75" t="s">
        <v>375</v>
      </c>
      <c r="B63" s="94" t="s">
        <v>376</v>
      </c>
      <c r="C63" s="38"/>
      <c r="D63" s="39"/>
      <c r="E63" s="40"/>
      <c r="F63" s="41"/>
      <c r="G63" s="42"/>
      <c r="H63" s="43"/>
      <c r="I63" s="42"/>
      <c r="J63" s="43"/>
      <c r="K63" s="42"/>
      <c r="L63" s="43"/>
      <c r="M63" s="37"/>
      <c r="N63" s="43"/>
      <c r="O63" s="1"/>
    </row>
    <row r="64" spans="1:15" ht="12.75">
      <c r="A64" s="75"/>
      <c r="B64" s="94" t="s">
        <v>377</v>
      </c>
      <c r="C64" s="38"/>
      <c r="D64" s="39"/>
      <c r="E64" s="40"/>
      <c r="F64" s="41">
        <v>200000</v>
      </c>
      <c r="G64" s="42"/>
      <c r="H64" s="43"/>
      <c r="I64" s="42"/>
      <c r="J64" s="43"/>
      <c r="K64" s="42"/>
      <c r="L64" s="43">
        <v>200000</v>
      </c>
      <c r="M64" s="37"/>
      <c r="N64" s="49"/>
      <c r="O64" s="1"/>
    </row>
    <row r="65" spans="1:15" ht="25.5">
      <c r="A65" s="75"/>
      <c r="B65" s="94" t="s">
        <v>378</v>
      </c>
      <c r="C65" s="38"/>
      <c r="D65" s="39"/>
      <c r="E65" s="40"/>
      <c r="F65" s="41">
        <v>300000</v>
      </c>
      <c r="G65" s="42"/>
      <c r="H65" s="43"/>
      <c r="I65" s="42"/>
      <c r="J65" s="43">
        <v>300000</v>
      </c>
      <c r="K65" s="42"/>
      <c r="L65" s="43"/>
      <c r="M65" s="37"/>
      <c r="N65" s="49"/>
      <c r="O65" s="1"/>
    </row>
    <row r="66" spans="1:15" ht="12.75">
      <c r="A66" s="42"/>
      <c r="B66" s="118"/>
      <c r="C66" s="38"/>
      <c r="D66" s="39"/>
      <c r="E66" s="40"/>
      <c r="F66" s="41"/>
      <c r="G66" s="42"/>
      <c r="H66" s="43"/>
      <c r="I66" s="42"/>
      <c r="J66" s="43"/>
      <c r="K66" s="42"/>
      <c r="L66" s="43"/>
      <c r="M66" s="37"/>
      <c r="N66" s="49"/>
      <c r="O66" s="1"/>
    </row>
    <row r="67" spans="1:15" ht="12.75">
      <c r="A67" s="42"/>
      <c r="B67" s="90"/>
      <c r="C67" s="44"/>
      <c r="D67" s="39"/>
      <c r="E67" s="40"/>
      <c r="F67" s="41"/>
      <c r="G67" s="42"/>
      <c r="H67" s="43"/>
      <c r="I67" s="42"/>
      <c r="J67" s="43"/>
      <c r="K67" s="42"/>
      <c r="L67" s="43"/>
      <c r="M67" s="37"/>
      <c r="N67" s="49"/>
      <c r="O67" s="1"/>
    </row>
    <row r="68" spans="1:16" ht="12.75">
      <c r="A68" s="42" t="s">
        <v>88</v>
      </c>
      <c r="B68" s="90"/>
      <c r="C68" s="44"/>
      <c r="D68" s="39"/>
      <c r="E68" s="40"/>
      <c r="F68" s="48">
        <f>SUM(F51:F67)</f>
        <v>4139000</v>
      </c>
      <c r="G68" s="37"/>
      <c r="H68" s="49">
        <f>SUM(H51:H67)</f>
        <v>1100000</v>
      </c>
      <c r="I68" s="37"/>
      <c r="J68" s="49">
        <f>SUM(J51:J67)</f>
        <v>1150000</v>
      </c>
      <c r="K68" s="37"/>
      <c r="L68" s="49">
        <f>SUM(L51:L67)</f>
        <v>1040000</v>
      </c>
      <c r="M68" s="37"/>
      <c r="N68" s="49">
        <f>SUM(N51:N67)</f>
        <v>849000</v>
      </c>
      <c r="O68" s="1"/>
      <c r="P68" s="123">
        <f>+N68+L68+J68+H68</f>
        <v>4139000</v>
      </c>
    </row>
    <row r="69" spans="1:15" ht="12.75">
      <c r="A69" s="42"/>
      <c r="B69" s="90"/>
      <c r="C69" s="44"/>
      <c r="D69" s="39"/>
      <c r="E69" s="40"/>
      <c r="F69" s="41"/>
      <c r="G69" s="42"/>
      <c r="H69" s="43"/>
      <c r="I69" s="42"/>
      <c r="J69" s="43"/>
      <c r="K69" s="42"/>
      <c r="L69" s="43"/>
      <c r="M69" s="37"/>
      <c r="N69" s="49"/>
      <c r="O69" s="1"/>
    </row>
    <row r="70" spans="1:16" ht="12.75">
      <c r="A70" s="37" t="s">
        <v>132</v>
      </c>
      <c r="B70" s="51"/>
      <c r="C70" s="52"/>
      <c r="D70" s="46"/>
      <c r="E70" s="47"/>
      <c r="F70" s="48">
        <f aca="true" t="shared" si="0" ref="F70:N70">+F68+F32</f>
        <v>13440882.6</v>
      </c>
      <c r="G70" s="48">
        <f t="shared" si="0"/>
        <v>0</v>
      </c>
      <c r="H70" s="48">
        <f t="shared" si="0"/>
        <v>5750000</v>
      </c>
      <c r="I70" s="48">
        <f t="shared" si="0"/>
        <v>0</v>
      </c>
      <c r="J70" s="48">
        <f t="shared" si="0"/>
        <v>2650000</v>
      </c>
      <c r="K70" s="48">
        <f t="shared" si="0"/>
        <v>0</v>
      </c>
      <c r="L70" s="48">
        <f t="shared" si="0"/>
        <v>2890000</v>
      </c>
      <c r="M70" s="48">
        <f t="shared" si="0"/>
        <v>0</v>
      </c>
      <c r="N70" s="48">
        <f t="shared" si="0"/>
        <v>2150882.6</v>
      </c>
      <c r="O70" s="1"/>
      <c r="P70" s="123"/>
    </row>
    <row r="71" spans="1:14" ht="12.75">
      <c r="A71" s="11"/>
      <c r="B71" s="53"/>
      <c r="C71" s="54"/>
      <c r="D71" s="55"/>
      <c r="E71" s="56"/>
      <c r="F71" s="57"/>
      <c r="G71" s="57"/>
      <c r="H71" s="53"/>
      <c r="I71" s="53"/>
      <c r="J71" s="53"/>
      <c r="K71" s="53"/>
      <c r="L71" s="53"/>
      <c r="M71" s="53"/>
      <c r="N71" s="64"/>
    </row>
    <row r="72" spans="1:14" ht="12.75">
      <c r="A72" s="58"/>
      <c r="B72" s="57" t="s">
        <v>89</v>
      </c>
      <c r="C72" s="59"/>
      <c r="D72" s="60"/>
      <c r="E72" s="61"/>
      <c r="F72" s="57"/>
      <c r="G72" s="57"/>
      <c r="H72" s="57"/>
      <c r="I72" s="57"/>
      <c r="J72" s="57"/>
      <c r="K72" s="57"/>
      <c r="L72" s="57"/>
      <c r="M72" s="57"/>
      <c r="N72" s="67"/>
    </row>
    <row r="73" spans="1:14" ht="12.75">
      <c r="A73" s="58"/>
      <c r="B73" s="57"/>
      <c r="C73" s="59"/>
      <c r="D73" s="60"/>
      <c r="E73" s="61"/>
      <c r="F73" s="57"/>
      <c r="G73" s="57"/>
      <c r="H73" s="57" t="s">
        <v>90</v>
      </c>
      <c r="I73" s="57"/>
      <c r="J73" s="391" t="s">
        <v>841</v>
      </c>
      <c r="K73" s="391"/>
      <c r="L73" s="391"/>
      <c r="M73" s="57"/>
      <c r="N73" s="67"/>
    </row>
    <row r="74" spans="1:14" ht="12.75">
      <c r="A74" s="58"/>
      <c r="B74" s="57"/>
      <c r="C74" s="59"/>
      <c r="D74" s="60"/>
      <c r="E74" s="61"/>
      <c r="F74" s="57"/>
      <c r="G74" s="57"/>
      <c r="H74" s="57"/>
      <c r="I74" s="57"/>
      <c r="J74" s="380" t="s">
        <v>23</v>
      </c>
      <c r="K74" s="380"/>
      <c r="L74" s="380"/>
      <c r="M74" s="57"/>
      <c r="N74" s="67"/>
    </row>
    <row r="75" spans="1:14" ht="12.75">
      <c r="A75" s="22"/>
      <c r="B75" s="62"/>
      <c r="C75" s="19"/>
      <c r="D75" s="20"/>
      <c r="E75" s="21"/>
      <c r="F75" s="62"/>
      <c r="G75" s="62"/>
      <c r="H75" s="62"/>
      <c r="I75" s="62"/>
      <c r="J75" s="62"/>
      <c r="K75" s="62"/>
      <c r="L75" s="62"/>
      <c r="M75" s="62"/>
      <c r="N75" s="23"/>
    </row>
  </sheetData>
  <sheetProtection/>
  <mergeCells count="29">
    <mergeCell ref="J73:L73"/>
    <mergeCell ref="J74:L74"/>
    <mergeCell ref="B62:C62"/>
    <mergeCell ref="B60:C60"/>
    <mergeCell ref="B61:C61"/>
    <mergeCell ref="J36:L36"/>
    <mergeCell ref="J37:L37"/>
    <mergeCell ref="A40:O40"/>
    <mergeCell ref="A41:O41"/>
    <mergeCell ref="G46:N46"/>
    <mergeCell ref="D47:E47"/>
    <mergeCell ref="G47:H47"/>
    <mergeCell ref="I47:J47"/>
    <mergeCell ref="K47:L47"/>
    <mergeCell ref="M47:N47"/>
    <mergeCell ref="B23:C23"/>
    <mergeCell ref="B27:C27"/>
    <mergeCell ref="B28:C28"/>
    <mergeCell ref="B29:C29"/>
    <mergeCell ref="B30:C30"/>
    <mergeCell ref="J35:L35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P35"/>
  <sheetViews>
    <sheetView zoomScale="85" zoomScaleNormal="85" zoomScaleSheetLayoutView="96" zoomScalePageLayoutView="0" workbookViewId="0" topLeftCell="A1">
      <selection activeCell="J33" sqref="J33:L33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1.42187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5" max="15" width="11.57421875" style="0" bestFit="1" customWidth="1"/>
    <col min="16" max="16" width="14.5742187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+F30</f>
        <v>193000</v>
      </c>
      <c r="H6" s="17"/>
      <c r="I6" s="17"/>
      <c r="J6" s="63"/>
      <c r="K6" s="53" t="s">
        <v>176</v>
      </c>
      <c r="L6" s="53"/>
      <c r="M6" s="53"/>
      <c r="N6" s="64"/>
    </row>
    <row r="7" spans="1:14" ht="12.75">
      <c r="A7" s="18" t="s">
        <v>177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4" s="1" customFormat="1" ht="15" customHeight="1">
      <c r="A11" s="327" t="s">
        <v>379</v>
      </c>
      <c r="B11" s="204" t="str">
        <f>+'[1]HRMO'!$B$11</f>
        <v>Office Supplies</v>
      </c>
      <c r="C11" s="38"/>
      <c r="D11" s="39"/>
      <c r="E11" s="40"/>
      <c r="F11" s="41">
        <v>30000</v>
      </c>
      <c r="G11" s="42"/>
      <c r="H11" s="43">
        <v>4117.8</v>
      </c>
      <c r="I11" s="42"/>
      <c r="J11" s="43">
        <v>10882.2</v>
      </c>
      <c r="K11" s="42"/>
      <c r="L11" s="43">
        <v>7500</v>
      </c>
      <c r="M11" s="42"/>
      <c r="N11" s="43">
        <v>7500</v>
      </c>
    </row>
    <row r="12" spans="1:14" s="1" customFormat="1" ht="15" customHeight="1">
      <c r="A12" s="327" t="s">
        <v>380</v>
      </c>
      <c r="B12" s="204" t="s">
        <v>381</v>
      </c>
      <c r="C12" s="44"/>
      <c r="D12" s="39"/>
      <c r="E12" s="40"/>
      <c r="F12" s="41">
        <v>4000</v>
      </c>
      <c r="G12" s="42"/>
      <c r="H12" s="43">
        <v>1000</v>
      </c>
      <c r="I12" s="42"/>
      <c r="J12" s="43">
        <v>1000</v>
      </c>
      <c r="K12" s="42"/>
      <c r="L12" s="43">
        <v>1000</v>
      </c>
      <c r="M12" s="42"/>
      <c r="N12" s="43">
        <v>1000</v>
      </c>
    </row>
    <row r="13" spans="1:14" s="1" customFormat="1" ht="15" customHeight="1">
      <c r="A13" s="327" t="s">
        <v>382</v>
      </c>
      <c r="B13" s="204" t="s">
        <v>383</v>
      </c>
      <c r="C13" s="38"/>
      <c r="D13" s="39"/>
      <c r="E13" s="40"/>
      <c r="F13" s="41">
        <v>15000</v>
      </c>
      <c r="G13" s="42"/>
      <c r="H13" s="43">
        <v>5000</v>
      </c>
      <c r="I13" s="42"/>
      <c r="J13" s="43">
        <v>5000</v>
      </c>
      <c r="K13" s="42"/>
      <c r="L13" s="43">
        <v>2500</v>
      </c>
      <c r="M13" s="42"/>
      <c r="N13" s="43">
        <v>2500</v>
      </c>
    </row>
    <row r="14" spans="1:14" s="1" customFormat="1" ht="15" customHeight="1">
      <c r="A14" s="327" t="s">
        <v>384</v>
      </c>
      <c r="B14" s="204" t="str">
        <f>+'[1]HRMO'!$B$14</f>
        <v>Telephone Expenses</v>
      </c>
      <c r="C14" s="38"/>
      <c r="D14" s="39"/>
      <c r="E14" s="40"/>
      <c r="F14" s="41">
        <v>24000</v>
      </c>
      <c r="G14" s="42"/>
      <c r="H14" s="43">
        <v>6000</v>
      </c>
      <c r="I14" s="42"/>
      <c r="J14" s="43">
        <v>6000</v>
      </c>
      <c r="K14" s="42"/>
      <c r="L14" s="43">
        <v>6000</v>
      </c>
      <c r="M14" s="42"/>
      <c r="N14" s="43">
        <v>6000</v>
      </c>
    </row>
    <row r="15" spans="1:14" s="1" customFormat="1" ht="15" customHeight="1">
      <c r="A15" s="327" t="s">
        <v>385</v>
      </c>
      <c r="B15" s="204" t="str">
        <f>+'[1]HRMO'!$B$15</f>
        <v>TRAINING EXPENSES:</v>
      </c>
      <c r="C15" s="38"/>
      <c r="D15" s="39"/>
      <c r="E15" s="40"/>
      <c r="F15" s="41"/>
      <c r="G15" s="42"/>
      <c r="H15" s="43"/>
      <c r="I15" s="42"/>
      <c r="J15" s="43"/>
      <c r="K15" s="42"/>
      <c r="L15" s="43"/>
      <c r="M15" s="42"/>
      <c r="N15" s="43"/>
    </row>
    <row r="16" spans="1:14" s="1" customFormat="1" ht="15" customHeight="1">
      <c r="A16" s="327"/>
      <c r="B16" s="204" t="str">
        <f>+'[1]HRMO'!$B$16</f>
        <v>A. Meals &amp; Snacks</v>
      </c>
      <c r="C16" s="38"/>
      <c r="D16" s="39"/>
      <c r="E16" s="40"/>
      <c r="F16" s="41">
        <v>45000</v>
      </c>
      <c r="G16" s="42"/>
      <c r="H16" s="43"/>
      <c r="I16" s="42"/>
      <c r="J16" s="43"/>
      <c r="K16" s="42"/>
      <c r="L16" s="43">
        <v>45000</v>
      </c>
      <c r="M16" s="42"/>
      <c r="N16" s="43"/>
    </row>
    <row r="17" spans="1:14" s="1" customFormat="1" ht="15" customHeight="1">
      <c r="A17" s="327"/>
      <c r="B17" s="204" t="str">
        <f>+'[1]HRMO'!$B$17</f>
        <v>B. Room Accomodation</v>
      </c>
      <c r="C17" s="38"/>
      <c r="D17" s="39"/>
      <c r="E17" s="40"/>
      <c r="F17" s="41">
        <v>5000</v>
      </c>
      <c r="G17" s="42"/>
      <c r="H17" s="43"/>
      <c r="I17" s="42"/>
      <c r="J17" s="43"/>
      <c r="K17" s="42"/>
      <c r="L17" s="43">
        <v>5000</v>
      </c>
      <c r="M17" s="42"/>
      <c r="N17" s="43"/>
    </row>
    <row r="18" spans="1:14" s="1" customFormat="1" ht="15" customHeight="1">
      <c r="A18" s="327"/>
      <c r="B18" s="204" t="str">
        <f>+'[1]HRMO'!$B$18</f>
        <v>c. Supplies</v>
      </c>
      <c r="C18" s="45"/>
      <c r="D18" s="46"/>
      <c r="E18" s="47"/>
      <c r="F18" s="48">
        <v>10000</v>
      </c>
      <c r="G18" s="37"/>
      <c r="H18" s="49"/>
      <c r="I18" s="37"/>
      <c r="J18" s="49"/>
      <c r="K18" s="37"/>
      <c r="L18" s="49">
        <v>10000</v>
      </c>
      <c r="M18" s="37"/>
      <c r="N18" s="49"/>
    </row>
    <row r="19" spans="1:14" s="1" customFormat="1" ht="15" customHeight="1">
      <c r="A19" s="327" t="s">
        <v>386</v>
      </c>
      <c r="B19" s="204" t="str">
        <f>+'[1]HRMO'!$B$19</f>
        <v>CAPITAL OUTLAY</v>
      </c>
      <c r="C19" s="45"/>
      <c r="D19" s="46"/>
      <c r="E19" s="47"/>
      <c r="F19" s="48"/>
      <c r="G19" s="37"/>
      <c r="H19" s="49"/>
      <c r="I19" s="37"/>
      <c r="J19" s="49"/>
      <c r="K19" s="37"/>
      <c r="L19" s="49"/>
      <c r="M19" s="37"/>
      <c r="N19" s="49"/>
    </row>
    <row r="20" spans="1:14" s="1" customFormat="1" ht="15" customHeight="1">
      <c r="A20" s="327"/>
      <c r="B20" s="204" t="str">
        <f>+'[1]HRMO'!$B$20</f>
        <v>Office Equipment</v>
      </c>
      <c r="C20" s="45"/>
      <c r="D20" s="46"/>
      <c r="E20" s="47"/>
      <c r="F20" s="48">
        <v>60000</v>
      </c>
      <c r="G20" s="37"/>
      <c r="H20" s="49">
        <v>20000</v>
      </c>
      <c r="I20" s="37"/>
      <c r="J20" s="49">
        <v>10000</v>
      </c>
      <c r="K20" s="37"/>
      <c r="L20" s="49">
        <v>25000</v>
      </c>
      <c r="M20" s="37"/>
      <c r="N20" s="49">
        <v>5000</v>
      </c>
    </row>
    <row r="21" spans="1:14" s="1" customFormat="1" ht="15" customHeight="1">
      <c r="A21" s="37"/>
      <c r="B21" s="51"/>
      <c r="C21" s="45"/>
      <c r="D21" s="46"/>
      <c r="E21" s="47"/>
      <c r="F21" s="48"/>
      <c r="G21" s="37"/>
      <c r="H21" s="49"/>
      <c r="I21" s="37"/>
      <c r="J21" s="49"/>
      <c r="K21" s="37"/>
      <c r="L21" s="49"/>
      <c r="M21" s="37"/>
      <c r="N21" s="49"/>
    </row>
    <row r="22" spans="1:14" s="1" customFormat="1" ht="15" customHeight="1">
      <c r="A22" s="37"/>
      <c r="B22" s="51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</row>
    <row r="23" spans="1:14" s="1" customFormat="1" ht="15" customHeight="1">
      <c r="A23" s="37"/>
      <c r="B23" s="51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</row>
    <row r="24" spans="1:14" s="1" customFormat="1" ht="15" customHeight="1">
      <c r="A24" s="37"/>
      <c r="B24" s="51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</row>
    <row r="25" spans="1:14" s="1" customFormat="1" ht="15" customHeight="1">
      <c r="A25" s="37"/>
      <c r="B25" s="51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</row>
    <row r="26" spans="1:14" s="1" customFormat="1" ht="15" customHeight="1">
      <c r="A26" s="37"/>
      <c r="B26" s="50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7"/>
      <c r="B27" s="51"/>
      <c r="C27" s="52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1"/>
      <c r="C28" s="52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1"/>
      <c r="C29" s="52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6" s="1" customFormat="1" ht="15" customHeight="1">
      <c r="A30" s="37" t="s">
        <v>132</v>
      </c>
      <c r="B30" s="51"/>
      <c r="C30" s="52"/>
      <c r="D30" s="46"/>
      <c r="E30" s="47"/>
      <c r="F30" s="48">
        <f>SUM(F11:F29)</f>
        <v>193000</v>
      </c>
      <c r="G30" s="37"/>
      <c r="H30" s="49">
        <f>SUM(H11:H29)</f>
        <v>36117.8</v>
      </c>
      <c r="I30" s="37"/>
      <c r="J30" s="49">
        <f>SUM(J11:J29)</f>
        <v>32882.2</v>
      </c>
      <c r="K30" s="37"/>
      <c r="L30" s="49">
        <f>SUM(L11:L29)</f>
        <v>102000</v>
      </c>
      <c r="M30" s="37"/>
      <c r="N30" s="49">
        <f>SUM(N11:N29)</f>
        <v>22000</v>
      </c>
      <c r="O30" s="66"/>
      <c r="P30" s="66">
        <f>+N30+L30+J30+H30</f>
        <v>193000</v>
      </c>
    </row>
    <row r="31" spans="1:14" ht="12.75">
      <c r="A31" s="11"/>
      <c r="B31" s="53"/>
      <c r="C31" s="54"/>
      <c r="D31" s="55"/>
      <c r="E31" s="56"/>
      <c r="F31" s="57"/>
      <c r="G31" s="57"/>
      <c r="H31" s="53"/>
      <c r="I31" s="53"/>
      <c r="J31" s="53"/>
      <c r="K31" s="53"/>
      <c r="L31" s="53"/>
      <c r="M31" s="53"/>
      <c r="N31" s="64"/>
    </row>
    <row r="32" spans="1:14" ht="12.75">
      <c r="A32" s="58"/>
      <c r="B32" s="57" t="s">
        <v>89</v>
      </c>
      <c r="C32" s="59"/>
      <c r="D32" s="60"/>
      <c r="E32" s="61"/>
      <c r="F32" s="57"/>
      <c r="G32" s="57"/>
      <c r="H32" s="57"/>
      <c r="I32" s="57"/>
      <c r="J32" s="57"/>
      <c r="K32" s="57"/>
      <c r="L32" s="57"/>
      <c r="M32" s="57"/>
      <c r="N32" s="67"/>
    </row>
    <row r="33" spans="1:14" ht="12.75">
      <c r="A33" s="58"/>
      <c r="B33" s="57"/>
      <c r="C33" s="59"/>
      <c r="D33" s="60"/>
      <c r="E33" s="61"/>
      <c r="F33" s="57"/>
      <c r="G33" s="57"/>
      <c r="H33" s="57" t="s">
        <v>90</v>
      </c>
      <c r="I33" s="57"/>
      <c r="J33" s="379" t="s">
        <v>842</v>
      </c>
      <c r="K33" s="379"/>
      <c r="L33" s="379"/>
      <c r="M33" s="57"/>
      <c r="N33" s="67"/>
    </row>
    <row r="34" spans="1:14" ht="12.75">
      <c r="A34" s="58"/>
      <c r="B34" s="57"/>
      <c r="C34" s="59"/>
      <c r="D34" s="60"/>
      <c r="E34" s="61"/>
      <c r="F34" s="57"/>
      <c r="G34" s="57"/>
      <c r="H34" s="57"/>
      <c r="I34" s="57"/>
      <c r="J34" s="380" t="s">
        <v>17</v>
      </c>
      <c r="K34" s="380"/>
      <c r="L34" s="380"/>
      <c r="M34" s="57"/>
      <c r="N34" s="67"/>
    </row>
    <row r="35" spans="1:14" ht="12.75">
      <c r="A35" s="22"/>
      <c r="B35" s="62"/>
      <c r="C35" s="19"/>
      <c r="D35" s="20"/>
      <c r="E35" s="21"/>
      <c r="F35" s="62"/>
      <c r="G35" s="62"/>
      <c r="H35" s="62"/>
      <c r="I35" s="62"/>
      <c r="J35" s="62"/>
      <c r="K35" s="62"/>
      <c r="L35" s="62"/>
      <c r="M35" s="62"/>
      <c r="N35" s="23"/>
    </row>
  </sheetData>
  <sheetProtection/>
  <mergeCells count="10">
    <mergeCell ref="J33:L33"/>
    <mergeCell ref="J34:L34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Q41"/>
  <sheetViews>
    <sheetView zoomScale="85" zoomScaleNormal="85" zoomScaleSheetLayoutView="96" zoomScalePageLayoutView="0" workbookViewId="0" topLeftCell="A1">
      <selection activeCell="J39" sqref="J39:L39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3.28125" style="2" customWidth="1"/>
    <col min="8" max="8" width="15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3.140625" style="0" bestFit="1" customWidth="1"/>
    <col min="17" max="17" width="15.140625" style="0" customWidth="1"/>
    <col min="19" max="19" width="11.00390625" style="0" bestFit="1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+F36</f>
        <v>1051600</v>
      </c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178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68"/>
      <c r="B10" s="58"/>
      <c r="C10" s="69"/>
      <c r="D10" s="70"/>
      <c r="E10" s="71"/>
      <c r="F10" s="58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6" s="1" customFormat="1" ht="15" customHeight="1">
      <c r="A11" s="242" t="s">
        <v>416</v>
      </c>
      <c r="B11" s="243" t="s">
        <v>417</v>
      </c>
      <c r="C11" s="38"/>
      <c r="D11" s="39"/>
      <c r="E11" s="40"/>
      <c r="F11" s="244">
        <v>75000</v>
      </c>
      <c r="G11" s="74"/>
      <c r="H11" s="43">
        <v>20000</v>
      </c>
      <c r="I11" s="42"/>
      <c r="J11" s="43">
        <v>18000</v>
      </c>
      <c r="K11" s="42"/>
      <c r="L11" s="43">
        <v>20000</v>
      </c>
      <c r="M11" s="42"/>
      <c r="N11" s="43">
        <f>+F11-H11-J11-L11</f>
        <v>17000</v>
      </c>
      <c r="P11" s="66"/>
    </row>
    <row r="12" spans="1:17" s="1" customFormat="1" ht="15" customHeight="1">
      <c r="A12" s="242" t="s">
        <v>418</v>
      </c>
      <c r="B12" s="242" t="s">
        <v>419</v>
      </c>
      <c r="C12" s="44"/>
      <c r="D12" s="39"/>
      <c r="E12" s="40"/>
      <c r="F12" s="244">
        <v>200000</v>
      </c>
      <c r="G12" s="74"/>
      <c r="H12" s="43">
        <v>50000</v>
      </c>
      <c r="I12" s="42"/>
      <c r="J12" s="43">
        <v>50000</v>
      </c>
      <c r="K12" s="42"/>
      <c r="L12" s="43">
        <v>50000</v>
      </c>
      <c r="M12" s="42"/>
      <c r="N12" s="43">
        <v>50000</v>
      </c>
      <c r="P12" s="66"/>
      <c r="Q12" s="129"/>
    </row>
    <row r="13" spans="1:17" s="1" customFormat="1" ht="15" customHeight="1">
      <c r="A13" s="242" t="s">
        <v>420</v>
      </c>
      <c r="B13" s="242" t="s">
        <v>419</v>
      </c>
      <c r="C13" s="38"/>
      <c r="D13" s="39"/>
      <c r="E13" s="40"/>
      <c r="F13" s="244">
        <v>50000</v>
      </c>
      <c r="G13" s="74"/>
      <c r="H13" s="43">
        <v>15000</v>
      </c>
      <c r="I13" s="42"/>
      <c r="J13" s="43">
        <v>10000</v>
      </c>
      <c r="K13" s="42"/>
      <c r="L13" s="43">
        <v>15000</v>
      </c>
      <c r="M13" s="42"/>
      <c r="N13" s="43">
        <v>10000</v>
      </c>
      <c r="P13" s="66"/>
      <c r="Q13" s="129"/>
    </row>
    <row r="14" spans="1:17" s="1" customFormat="1" ht="15" customHeight="1">
      <c r="A14" s="242" t="s">
        <v>421</v>
      </c>
      <c r="B14" s="242" t="s">
        <v>422</v>
      </c>
      <c r="C14" s="38"/>
      <c r="D14" s="39"/>
      <c r="E14" s="40"/>
      <c r="F14" s="244">
        <v>200000</v>
      </c>
      <c r="G14" s="74"/>
      <c r="H14" s="43">
        <v>100000</v>
      </c>
      <c r="I14" s="42"/>
      <c r="J14" s="43"/>
      <c r="K14" s="42"/>
      <c r="L14" s="43">
        <v>100000</v>
      </c>
      <c r="M14" s="42"/>
      <c r="N14" s="43"/>
      <c r="P14" s="66"/>
      <c r="Q14" s="129"/>
    </row>
    <row r="15" spans="1:17" s="1" customFormat="1" ht="15" customHeight="1">
      <c r="A15" s="242" t="s">
        <v>423</v>
      </c>
      <c r="B15" s="242" t="s">
        <v>96</v>
      </c>
      <c r="C15" s="38"/>
      <c r="D15" s="39"/>
      <c r="E15" s="40"/>
      <c r="F15" s="244">
        <v>70000</v>
      </c>
      <c r="G15" s="74"/>
      <c r="H15" s="43">
        <v>15000</v>
      </c>
      <c r="I15" s="42"/>
      <c r="J15" s="43">
        <v>20000</v>
      </c>
      <c r="K15" s="42"/>
      <c r="L15" s="43">
        <v>15000</v>
      </c>
      <c r="M15" s="42"/>
      <c r="N15" s="43">
        <v>20000</v>
      </c>
      <c r="P15" s="66"/>
      <c r="Q15" s="129"/>
    </row>
    <row r="16" spans="1:17" s="1" customFormat="1" ht="15" customHeight="1">
      <c r="A16" s="242" t="s">
        <v>424</v>
      </c>
      <c r="B16" s="242" t="s">
        <v>425</v>
      </c>
      <c r="C16" s="38"/>
      <c r="D16" s="39"/>
      <c r="E16" s="40"/>
      <c r="F16" s="244">
        <v>3600</v>
      </c>
      <c r="G16" s="74"/>
      <c r="H16" s="43">
        <f>+F16/4</f>
        <v>900</v>
      </c>
      <c r="I16" s="42"/>
      <c r="J16" s="43">
        <v>900</v>
      </c>
      <c r="K16" s="42"/>
      <c r="L16" s="43">
        <v>900</v>
      </c>
      <c r="M16" s="42"/>
      <c r="N16" s="43">
        <v>900</v>
      </c>
      <c r="P16" s="66"/>
      <c r="Q16" s="129"/>
    </row>
    <row r="17" spans="1:17" s="1" customFormat="1" ht="15" customHeight="1">
      <c r="A17" s="242" t="s">
        <v>426</v>
      </c>
      <c r="B17" s="242" t="s">
        <v>427</v>
      </c>
      <c r="C17" s="45"/>
      <c r="D17" s="46"/>
      <c r="E17" s="47"/>
      <c r="F17" s="244">
        <v>12000</v>
      </c>
      <c r="G17" s="74"/>
      <c r="H17" s="43">
        <v>3000</v>
      </c>
      <c r="I17" s="42"/>
      <c r="J17" s="43">
        <v>3000</v>
      </c>
      <c r="K17" s="42"/>
      <c r="L17" s="43">
        <v>3000</v>
      </c>
      <c r="M17" s="42"/>
      <c r="N17" s="43">
        <v>3000</v>
      </c>
      <c r="P17" s="66"/>
      <c r="Q17" s="129"/>
    </row>
    <row r="18" spans="1:17" s="1" customFormat="1" ht="15" customHeight="1">
      <c r="A18" s="242" t="s">
        <v>428</v>
      </c>
      <c r="B18" s="242" t="s">
        <v>429</v>
      </c>
      <c r="C18" s="45"/>
      <c r="D18" s="46"/>
      <c r="E18" s="47"/>
      <c r="F18" s="244">
        <v>48000</v>
      </c>
      <c r="G18" s="74"/>
      <c r="H18" s="43">
        <v>12000</v>
      </c>
      <c r="I18" s="42"/>
      <c r="J18" s="43">
        <v>12000</v>
      </c>
      <c r="K18" s="42"/>
      <c r="L18" s="43">
        <v>12000</v>
      </c>
      <c r="M18" s="42"/>
      <c r="N18" s="43">
        <v>12000</v>
      </c>
      <c r="P18" s="66"/>
      <c r="Q18" s="129"/>
    </row>
    <row r="19" spans="1:17" s="1" customFormat="1" ht="15" customHeight="1">
      <c r="A19" s="242" t="s">
        <v>430</v>
      </c>
      <c r="B19" s="242" t="s">
        <v>431</v>
      </c>
      <c r="C19" s="91"/>
      <c r="D19" s="80"/>
      <c r="E19" s="81"/>
      <c r="F19" s="244">
        <v>16500</v>
      </c>
      <c r="G19" s="74"/>
      <c r="H19" s="43">
        <f>+F19/4</f>
        <v>4125</v>
      </c>
      <c r="I19" s="42"/>
      <c r="J19" s="43">
        <v>4125</v>
      </c>
      <c r="K19" s="42"/>
      <c r="L19" s="43">
        <v>4125</v>
      </c>
      <c r="M19" s="42"/>
      <c r="N19" s="43">
        <v>4125</v>
      </c>
      <c r="P19" s="66"/>
      <c r="Q19" s="129"/>
    </row>
    <row r="20" spans="1:17" s="1" customFormat="1" ht="15" customHeight="1">
      <c r="A20" s="242" t="s">
        <v>432</v>
      </c>
      <c r="B20" s="242" t="s">
        <v>433</v>
      </c>
      <c r="C20" s="52"/>
      <c r="D20" s="46"/>
      <c r="E20" s="47"/>
      <c r="F20" s="244"/>
      <c r="G20" s="74"/>
      <c r="H20" s="43"/>
      <c r="I20" s="42"/>
      <c r="J20" s="43"/>
      <c r="K20" s="42"/>
      <c r="L20" s="43"/>
      <c r="M20" s="42"/>
      <c r="N20" s="43"/>
      <c r="P20" s="66"/>
      <c r="Q20" s="129"/>
    </row>
    <row r="21" spans="1:17" s="1" customFormat="1" ht="15" customHeight="1">
      <c r="A21" s="242"/>
      <c r="B21" s="243" t="s">
        <v>434</v>
      </c>
      <c r="C21" s="52"/>
      <c r="D21" s="46"/>
      <c r="E21" s="47"/>
      <c r="F21" s="244">
        <v>25000</v>
      </c>
      <c r="G21" s="74"/>
      <c r="H21" s="43">
        <v>8000</v>
      </c>
      <c r="I21" s="42"/>
      <c r="J21" s="43">
        <v>5000</v>
      </c>
      <c r="K21" s="42"/>
      <c r="L21" s="43">
        <v>8000</v>
      </c>
      <c r="M21" s="42"/>
      <c r="N21" s="43">
        <v>4000</v>
      </c>
      <c r="P21" s="66"/>
      <c r="Q21" s="129"/>
    </row>
    <row r="22" spans="1:17" s="1" customFormat="1" ht="15" customHeight="1">
      <c r="A22" s="242" t="s">
        <v>435</v>
      </c>
      <c r="B22" s="243" t="s">
        <v>436</v>
      </c>
      <c r="C22" s="52"/>
      <c r="D22" s="46"/>
      <c r="E22" s="47"/>
      <c r="F22" s="244">
        <v>20000</v>
      </c>
      <c r="G22" s="74"/>
      <c r="H22" s="43">
        <v>5000</v>
      </c>
      <c r="I22" s="42"/>
      <c r="J22" s="43">
        <v>5000</v>
      </c>
      <c r="K22" s="42"/>
      <c r="L22" s="43">
        <v>5000</v>
      </c>
      <c r="M22" s="42"/>
      <c r="N22" s="43">
        <v>5000</v>
      </c>
      <c r="P22" s="66"/>
      <c r="Q22" s="129"/>
    </row>
    <row r="23" spans="1:17" s="1" customFormat="1" ht="15" customHeight="1">
      <c r="A23" s="242" t="s">
        <v>437</v>
      </c>
      <c r="B23" s="242" t="s">
        <v>438</v>
      </c>
      <c r="C23" s="38"/>
      <c r="D23" s="39"/>
      <c r="E23" s="40"/>
      <c r="F23" s="244"/>
      <c r="G23" s="74"/>
      <c r="H23" s="43"/>
      <c r="I23" s="42"/>
      <c r="J23" s="43"/>
      <c r="K23" s="42"/>
      <c r="L23" s="43"/>
      <c r="M23" s="42"/>
      <c r="N23" s="43"/>
      <c r="P23" s="66"/>
      <c r="Q23" s="129"/>
    </row>
    <row r="24" spans="1:17" s="1" customFormat="1" ht="15" customHeight="1">
      <c r="A24" s="242"/>
      <c r="B24" s="242" t="s">
        <v>439</v>
      </c>
      <c r="C24" s="38"/>
      <c r="D24" s="39"/>
      <c r="E24" s="40"/>
      <c r="F24" s="244">
        <v>75000</v>
      </c>
      <c r="G24" s="74"/>
      <c r="H24" s="43"/>
      <c r="I24" s="42"/>
      <c r="J24" s="43">
        <v>75000</v>
      </c>
      <c r="K24" s="42"/>
      <c r="L24" s="43"/>
      <c r="M24" s="42"/>
      <c r="N24" s="43"/>
      <c r="P24" s="66"/>
      <c r="Q24" s="129"/>
    </row>
    <row r="25" spans="1:17" s="1" customFormat="1" ht="15" customHeight="1">
      <c r="A25" s="242" t="s">
        <v>440</v>
      </c>
      <c r="B25" s="242" t="s">
        <v>419</v>
      </c>
      <c r="C25" s="38"/>
      <c r="D25" s="39"/>
      <c r="E25" s="40"/>
      <c r="F25" s="244">
        <v>25000</v>
      </c>
      <c r="G25" s="74"/>
      <c r="H25" s="43"/>
      <c r="I25" s="42"/>
      <c r="J25" s="43">
        <v>25000</v>
      </c>
      <c r="K25" s="42"/>
      <c r="L25" s="43"/>
      <c r="M25" s="42"/>
      <c r="N25" s="43"/>
      <c r="P25" s="66"/>
      <c r="Q25" s="129"/>
    </row>
    <row r="26" spans="1:17" s="1" customFormat="1" ht="15" customHeight="1">
      <c r="A26" s="242" t="s">
        <v>440</v>
      </c>
      <c r="B26" s="242" t="s">
        <v>441</v>
      </c>
      <c r="C26" s="38"/>
      <c r="D26" s="39"/>
      <c r="E26" s="40"/>
      <c r="F26" s="244">
        <v>8000</v>
      </c>
      <c r="G26" s="74"/>
      <c r="H26" s="43">
        <v>8000</v>
      </c>
      <c r="I26" s="42"/>
      <c r="J26" s="43"/>
      <c r="K26" s="42"/>
      <c r="L26" s="43"/>
      <c r="M26" s="42"/>
      <c r="N26" s="43"/>
      <c r="P26" s="66"/>
      <c r="Q26" s="129"/>
    </row>
    <row r="27" spans="1:17" s="1" customFormat="1" ht="15" customHeight="1">
      <c r="A27" s="242" t="s">
        <v>440</v>
      </c>
      <c r="B27" s="242" t="s">
        <v>442</v>
      </c>
      <c r="C27" s="38"/>
      <c r="D27" s="39"/>
      <c r="E27" s="40"/>
      <c r="F27" s="244">
        <v>4000</v>
      </c>
      <c r="G27" s="74"/>
      <c r="H27" s="43">
        <v>4000</v>
      </c>
      <c r="I27" s="42"/>
      <c r="J27" s="43"/>
      <c r="K27" s="42"/>
      <c r="L27" s="43"/>
      <c r="M27" s="42"/>
      <c r="N27" s="43"/>
      <c r="P27" s="66"/>
      <c r="Q27" s="129"/>
    </row>
    <row r="28" spans="1:17" s="1" customFormat="1" ht="15" customHeight="1">
      <c r="A28" s="242" t="s">
        <v>440</v>
      </c>
      <c r="B28" s="242" t="s">
        <v>443</v>
      </c>
      <c r="C28" s="38"/>
      <c r="D28" s="39"/>
      <c r="E28" s="40"/>
      <c r="F28" s="244">
        <v>3000</v>
      </c>
      <c r="G28" s="74"/>
      <c r="H28" s="43">
        <v>3000</v>
      </c>
      <c r="I28" s="42"/>
      <c r="J28" s="43"/>
      <c r="K28" s="42"/>
      <c r="L28" s="43"/>
      <c r="M28" s="42"/>
      <c r="N28" s="43"/>
      <c r="P28" s="66"/>
      <c r="Q28" s="129"/>
    </row>
    <row r="29" spans="1:17" s="1" customFormat="1" ht="15" customHeight="1">
      <c r="A29" s="242" t="s">
        <v>444</v>
      </c>
      <c r="B29" s="242" t="s">
        <v>445</v>
      </c>
      <c r="C29" s="38"/>
      <c r="D29" s="39"/>
      <c r="E29" s="40"/>
      <c r="F29" s="244">
        <v>30000</v>
      </c>
      <c r="G29" s="74"/>
      <c r="H29" s="43">
        <v>7500</v>
      </c>
      <c r="I29" s="42"/>
      <c r="J29" s="43">
        <v>7500</v>
      </c>
      <c r="K29" s="42"/>
      <c r="L29" s="43">
        <v>7500</v>
      </c>
      <c r="M29" s="42"/>
      <c r="N29" s="43">
        <v>7500</v>
      </c>
      <c r="P29" s="66"/>
      <c r="Q29" s="129"/>
    </row>
    <row r="30" spans="1:17" s="1" customFormat="1" ht="15" customHeight="1">
      <c r="A30" s="242" t="s">
        <v>446</v>
      </c>
      <c r="B30" s="242" t="s">
        <v>431</v>
      </c>
      <c r="C30" s="45"/>
      <c r="D30" s="46"/>
      <c r="E30" s="47"/>
      <c r="F30" s="244">
        <v>16500</v>
      </c>
      <c r="G30" s="31"/>
      <c r="H30" s="49">
        <f>+F30/4</f>
        <v>4125</v>
      </c>
      <c r="I30" s="37"/>
      <c r="J30" s="49">
        <v>4125</v>
      </c>
      <c r="K30" s="37"/>
      <c r="L30" s="49">
        <v>4125</v>
      </c>
      <c r="M30" s="37"/>
      <c r="N30" s="49">
        <v>4125</v>
      </c>
      <c r="P30" s="66"/>
      <c r="Q30" s="129"/>
    </row>
    <row r="31" spans="1:17" s="1" customFormat="1" ht="15" customHeight="1">
      <c r="A31" s="242" t="s">
        <v>447</v>
      </c>
      <c r="B31" s="242" t="s">
        <v>448</v>
      </c>
      <c r="C31" s="45"/>
      <c r="D31" s="46"/>
      <c r="E31" s="47"/>
      <c r="F31" s="244">
        <v>20000</v>
      </c>
      <c r="G31" s="31"/>
      <c r="H31" s="49">
        <v>5000</v>
      </c>
      <c r="I31" s="37"/>
      <c r="J31" s="49">
        <v>5000</v>
      </c>
      <c r="K31" s="37"/>
      <c r="L31" s="49">
        <v>5000</v>
      </c>
      <c r="M31" s="37"/>
      <c r="N31" s="49">
        <v>5000</v>
      </c>
      <c r="P31" s="66"/>
      <c r="Q31" s="129"/>
    </row>
    <row r="32" spans="1:17" s="1" customFormat="1" ht="15" customHeight="1">
      <c r="A32" s="242" t="s">
        <v>449</v>
      </c>
      <c r="B32" s="242" t="s">
        <v>450</v>
      </c>
      <c r="C32" s="91"/>
      <c r="D32" s="80"/>
      <c r="E32" s="81"/>
      <c r="F32" s="244">
        <v>50000</v>
      </c>
      <c r="G32" s="37"/>
      <c r="H32" s="49"/>
      <c r="I32" s="37"/>
      <c r="J32" s="49"/>
      <c r="K32" s="37"/>
      <c r="L32" s="49"/>
      <c r="M32" s="37"/>
      <c r="N32" s="49">
        <v>50000</v>
      </c>
      <c r="P32" s="66"/>
      <c r="Q32" s="129"/>
    </row>
    <row r="33" spans="1:17" s="1" customFormat="1" ht="15" customHeight="1">
      <c r="A33" s="242" t="s">
        <v>451</v>
      </c>
      <c r="B33" s="242" t="s">
        <v>452</v>
      </c>
      <c r="C33" s="52"/>
      <c r="D33" s="46"/>
      <c r="E33" s="47"/>
      <c r="F33" s="244">
        <v>100000</v>
      </c>
      <c r="G33" s="37"/>
      <c r="H33" s="49">
        <v>100000</v>
      </c>
      <c r="I33" s="37"/>
      <c r="J33" s="49"/>
      <c r="K33" s="37"/>
      <c r="L33" s="49"/>
      <c r="M33" s="37"/>
      <c r="N33" s="49"/>
      <c r="Q33" s="129"/>
    </row>
    <row r="34" spans="1:17" s="1" customFormat="1" ht="15" customHeight="1">
      <c r="A34" s="242"/>
      <c r="B34" s="242"/>
      <c r="C34" s="52"/>
      <c r="D34" s="46"/>
      <c r="E34" s="47"/>
      <c r="F34" s="244"/>
      <c r="G34" s="37"/>
      <c r="H34" s="49"/>
      <c r="I34" s="37"/>
      <c r="J34" s="49"/>
      <c r="K34" s="37"/>
      <c r="L34" s="49"/>
      <c r="M34" s="37"/>
      <c r="N34" s="49"/>
      <c r="Q34" s="129"/>
    </row>
    <row r="35" spans="1:17" s="1" customFormat="1" ht="15" customHeight="1">
      <c r="A35" s="242"/>
      <c r="B35" s="243"/>
      <c r="C35" s="52"/>
      <c r="D35" s="46"/>
      <c r="E35" s="47"/>
      <c r="F35" s="244"/>
      <c r="G35" s="37"/>
      <c r="H35" s="49"/>
      <c r="I35" s="37"/>
      <c r="J35" s="49"/>
      <c r="K35" s="37"/>
      <c r="L35" s="49"/>
      <c r="M35" s="37"/>
      <c r="N35" s="49"/>
      <c r="Q35" s="129"/>
    </row>
    <row r="36" spans="1:17" s="1" customFormat="1" ht="15" customHeight="1">
      <c r="A36" s="37" t="s">
        <v>132</v>
      </c>
      <c r="B36" s="51"/>
      <c r="C36" s="52"/>
      <c r="D36" s="46"/>
      <c r="E36" s="47"/>
      <c r="F36" s="48">
        <f>SUM(F11:F35)</f>
        <v>1051600</v>
      </c>
      <c r="G36" s="37"/>
      <c r="H36" s="49">
        <f>SUM(H11:H35)</f>
        <v>364650</v>
      </c>
      <c r="I36" s="37"/>
      <c r="J36" s="49">
        <f>SUM(J11:J35)</f>
        <v>244650</v>
      </c>
      <c r="K36" s="37"/>
      <c r="L36" s="49">
        <f>SUM(L11:L35)</f>
        <v>249650</v>
      </c>
      <c r="M36" s="37"/>
      <c r="N36" s="49">
        <f>SUM(N11:N35)</f>
        <v>192650</v>
      </c>
      <c r="P36" s="66">
        <f>+N36+L36+J36+H36</f>
        <v>1051600</v>
      </c>
      <c r="Q36" s="129"/>
    </row>
    <row r="37" spans="1:14" ht="12.75">
      <c r="A37" s="11"/>
      <c r="B37" s="53"/>
      <c r="C37" s="54"/>
      <c r="D37" s="55"/>
      <c r="E37" s="56"/>
      <c r="F37" s="57"/>
      <c r="G37" s="57"/>
      <c r="H37" s="53"/>
      <c r="I37" s="53"/>
      <c r="J37" s="53"/>
      <c r="K37" s="53"/>
      <c r="L37" s="53"/>
      <c r="M37" s="53"/>
      <c r="N37" s="64"/>
    </row>
    <row r="38" spans="1:14" ht="12.75">
      <c r="A38" s="58"/>
      <c r="B38" s="57" t="s">
        <v>89</v>
      </c>
      <c r="C38" s="59"/>
      <c r="D38" s="60"/>
      <c r="E38" s="61"/>
      <c r="F38" s="57"/>
      <c r="G38" s="57"/>
      <c r="H38" s="57"/>
      <c r="I38" s="57"/>
      <c r="J38" s="57"/>
      <c r="K38" s="57"/>
      <c r="L38" s="57"/>
      <c r="M38" s="57"/>
      <c r="N38" s="67"/>
    </row>
    <row r="39" spans="1:14" ht="12.75">
      <c r="A39" s="58"/>
      <c r="B39" s="57"/>
      <c r="C39" s="59"/>
      <c r="D39" s="60"/>
      <c r="E39" s="61"/>
      <c r="F39" s="57"/>
      <c r="G39" s="57"/>
      <c r="H39" s="57" t="s">
        <v>90</v>
      </c>
      <c r="I39" s="57"/>
      <c r="J39" s="379" t="s">
        <v>843</v>
      </c>
      <c r="K39" s="379"/>
      <c r="L39" s="379"/>
      <c r="M39" s="57"/>
      <c r="N39" s="67"/>
    </row>
    <row r="40" spans="1:14" ht="12.75">
      <c r="A40" s="58"/>
      <c r="B40" s="57"/>
      <c r="C40" s="59"/>
      <c r="D40" s="60"/>
      <c r="E40" s="61"/>
      <c r="F40" s="57"/>
      <c r="G40" s="57"/>
      <c r="H40" s="57"/>
      <c r="I40" s="57"/>
      <c r="J40" s="380" t="s">
        <v>179</v>
      </c>
      <c r="K40" s="380"/>
      <c r="L40" s="380"/>
      <c r="M40" s="57"/>
      <c r="N40" s="67"/>
    </row>
    <row r="41" spans="1:14" ht="12.75">
      <c r="A41" s="22"/>
      <c r="B41" s="62"/>
      <c r="C41" s="19"/>
      <c r="D41" s="20"/>
      <c r="E41" s="21"/>
      <c r="F41" s="62"/>
      <c r="G41" s="62"/>
      <c r="H41" s="62"/>
      <c r="I41" s="62"/>
      <c r="J41" s="62"/>
      <c r="K41" s="62"/>
      <c r="L41" s="62"/>
      <c r="M41" s="62"/>
      <c r="N41" s="23"/>
    </row>
  </sheetData>
  <sheetProtection/>
  <mergeCells count="10">
    <mergeCell ref="J39:L39"/>
    <mergeCell ref="J40:L40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P38"/>
  <sheetViews>
    <sheetView zoomScale="85" zoomScaleNormal="85" zoomScaleSheetLayoutView="96" zoomScalePageLayoutView="0" workbookViewId="0" topLeftCell="A1">
      <selection activeCell="J36" sqref="J36:L36"/>
    </sheetView>
  </sheetViews>
  <sheetFormatPr defaultColWidth="9.140625" defaultRowHeight="12.75"/>
  <cols>
    <col min="1" max="1" width="10.7109375" style="2" customWidth="1"/>
    <col min="2" max="2" width="31.140625" style="2" customWidth="1"/>
    <col min="3" max="3" width="13.8515625" style="3" customWidth="1"/>
    <col min="4" max="4" width="7.7109375" style="2" customWidth="1"/>
    <col min="5" max="5" width="6.421875" style="2" customWidth="1"/>
    <col min="6" max="6" width="17.7109375" style="2" customWidth="1"/>
    <col min="7" max="7" width="11.421875" style="2" customWidth="1"/>
    <col min="8" max="8" width="14.7109375" style="2" customWidth="1"/>
    <col min="9" max="9" width="10.7109375" style="2" customWidth="1"/>
    <col min="10" max="10" width="15.7109375" style="2" customWidth="1"/>
    <col min="11" max="11" width="10.7109375" style="2" customWidth="1"/>
    <col min="12" max="12" width="15.7109375" style="2" customWidth="1"/>
    <col min="13" max="13" width="10.7109375" style="2" customWidth="1"/>
    <col min="14" max="14" width="15.7109375" style="2" customWidth="1"/>
    <col min="16" max="16" width="11.8515625" style="0" customWidth="1"/>
  </cols>
  <sheetData>
    <row r="1" ht="12.75">
      <c r="A1" s="2" t="s">
        <v>44</v>
      </c>
    </row>
    <row r="2" spans="1:15" ht="12.75">
      <c r="A2" s="381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4" t="s">
        <v>741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3:6" ht="12.75">
      <c r="C4" s="6"/>
      <c r="D4" s="7"/>
      <c r="E4" s="8"/>
      <c r="F4" s="9"/>
    </row>
    <row r="5" spans="1:5" ht="12.75">
      <c r="A5" s="10" t="s">
        <v>47</v>
      </c>
      <c r="B5" s="10"/>
      <c r="C5" s="6"/>
      <c r="D5" s="7"/>
      <c r="E5" s="8"/>
    </row>
    <row r="6" spans="1:14" ht="12.75">
      <c r="A6" s="11" t="s">
        <v>48</v>
      </c>
      <c r="B6" s="12"/>
      <c r="C6" s="13"/>
      <c r="D6" s="14"/>
      <c r="E6" s="15"/>
      <c r="F6" s="181" t="s">
        <v>742</v>
      </c>
      <c r="G6" s="182">
        <f>+F33</f>
        <v>265000</v>
      </c>
      <c r="H6" s="17"/>
      <c r="I6" s="17"/>
      <c r="J6" s="63"/>
      <c r="K6" s="53" t="s">
        <v>148</v>
      </c>
      <c r="L6" s="53"/>
      <c r="M6" s="53"/>
      <c r="N6" s="64"/>
    </row>
    <row r="7" spans="1:14" ht="12.75">
      <c r="A7" s="18" t="s">
        <v>180</v>
      </c>
      <c r="B7" s="10"/>
      <c r="C7" s="19"/>
      <c r="D7" s="20"/>
      <c r="E7" s="21"/>
      <c r="F7" s="22" t="s">
        <v>51</v>
      </c>
      <c r="G7" s="22" t="s">
        <v>52</v>
      </c>
      <c r="H7" s="23"/>
      <c r="I7" s="16" t="s">
        <v>53</v>
      </c>
      <c r="J7" s="63"/>
      <c r="K7" s="62" t="s">
        <v>54</v>
      </c>
      <c r="L7" s="62"/>
      <c r="M7" s="62"/>
      <c r="N7" s="23"/>
    </row>
    <row r="8" spans="1:14" ht="12.75">
      <c r="A8" s="24"/>
      <c r="B8" s="11"/>
      <c r="C8" s="25"/>
      <c r="D8" s="26"/>
      <c r="E8" s="27"/>
      <c r="F8" s="11"/>
      <c r="G8" s="373" t="s">
        <v>55</v>
      </c>
      <c r="H8" s="376"/>
      <c r="I8" s="376"/>
      <c r="J8" s="376"/>
      <c r="K8" s="376"/>
      <c r="L8" s="376"/>
      <c r="M8" s="376"/>
      <c r="N8" s="374"/>
    </row>
    <row r="9" spans="1:14" ht="12.75">
      <c r="A9" s="28" t="s">
        <v>56</v>
      </c>
      <c r="B9" s="29" t="s">
        <v>57</v>
      </c>
      <c r="C9" s="30" t="s">
        <v>58</v>
      </c>
      <c r="D9" s="377" t="s">
        <v>59</v>
      </c>
      <c r="E9" s="378"/>
      <c r="F9" s="29" t="s">
        <v>4</v>
      </c>
      <c r="G9" s="373" t="s">
        <v>60</v>
      </c>
      <c r="H9" s="374"/>
      <c r="I9" s="373" t="s">
        <v>61</v>
      </c>
      <c r="J9" s="374"/>
      <c r="K9" s="373" t="s">
        <v>62</v>
      </c>
      <c r="L9" s="374"/>
      <c r="M9" s="373" t="s">
        <v>63</v>
      </c>
      <c r="N9" s="374"/>
    </row>
    <row r="10" spans="1:14" ht="12.75">
      <c r="A10" s="32"/>
      <c r="B10" s="22"/>
      <c r="C10" s="33"/>
      <c r="D10" s="34"/>
      <c r="E10" s="35"/>
      <c r="F10" s="22"/>
      <c r="G10" s="36" t="s">
        <v>64</v>
      </c>
      <c r="H10" s="37" t="s">
        <v>65</v>
      </c>
      <c r="I10" s="37" t="s">
        <v>64</v>
      </c>
      <c r="J10" s="37" t="s">
        <v>66</v>
      </c>
      <c r="K10" s="36" t="s">
        <v>64</v>
      </c>
      <c r="L10" s="65" t="s">
        <v>66</v>
      </c>
      <c r="M10" s="36" t="s">
        <v>64</v>
      </c>
      <c r="N10" s="36" t="s">
        <v>65</v>
      </c>
    </row>
    <row r="11" spans="1:16" s="1" customFormat="1" ht="15" customHeight="1">
      <c r="A11" s="250" t="s">
        <v>453</v>
      </c>
      <c r="B11" s="250" t="s">
        <v>98</v>
      </c>
      <c r="C11" s="38"/>
      <c r="D11" s="39"/>
      <c r="E11" s="40"/>
      <c r="F11" s="328">
        <v>30000</v>
      </c>
      <c r="G11" s="42"/>
      <c r="H11" s="43">
        <v>10000</v>
      </c>
      <c r="I11" s="42"/>
      <c r="J11" s="43">
        <v>10000</v>
      </c>
      <c r="K11" s="42"/>
      <c r="L11" s="43">
        <v>2500</v>
      </c>
      <c r="M11" s="42"/>
      <c r="N11" s="43">
        <v>7500</v>
      </c>
      <c r="P11" s="66"/>
    </row>
    <row r="12" spans="1:16" s="1" customFormat="1" ht="15" customHeight="1">
      <c r="A12" s="250" t="s">
        <v>454</v>
      </c>
      <c r="B12" s="250" t="s">
        <v>381</v>
      </c>
      <c r="C12" s="44"/>
      <c r="D12" s="39"/>
      <c r="E12" s="40"/>
      <c r="F12" s="328">
        <v>20000</v>
      </c>
      <c r="G12" s="42"/>
      <c r="H12" s="43">
        <v>7000</v>
      </c>
      <c r="I12" s="42"/>
      <c r="J12" s="43">
        <v>5000</v>
      </c>
      <c r="K12" s="42"/>
      <c r="L12" s="43">
        <v>3000</v>
      </c>
      <c r="M12" s="42"/>
      <c r="N12" s="43">
        <v>5000</v>
      </c>
      <c r="P12" s="66"/>
    </row>
    <row r="13" spans="1:16" s="1" customFormat="1" ht="15" customHeight="1">
      <c r="A13" s="250" t="s">
        <v>455</v>
      </c>
      <c r="B13" s="250" t="s">
        <v>456</v>
      </c>
      <c r="C13" s="38"/>
      <c r="D13" s="39"/>
      <c r="E13" s="40"/>
      <c r="F13" s="328">
        <v>50000</v>
      </c>
      <c r="G13" s="42"/>
      <c r="H13" s="43">
        <v>25000</v>
      </c>
      <c r="I13" s="42"/>
      <c r="J13" s="43"/>
      <c r="K13" s="42"/>
      <c r="L13" s="43"/>
      <c r="M13" s="42"/>
      <c r="N13" s="43">
        <v>25000</v>
      </c>
      <c r="P13" s="66"/>
    </row>
    <row r="14" spans="1:16" s="1" customFormat="1" ht="15" customHeight="1">
      <c r="A14" s="250" t="s">
        <v>457</v>
      </c>
      <c r="B14" s="250" t="s">
        <v>458</v>
      </c>
      <c r="C14" s="45"/>
      <c r="D14" s="46"/>
      <c r="E14" s="47"/>
      <c r="F14" s="328">
        <v>15000</v>
      </c>
      <c r="G14" s="37"/>
      <c r="H14" s="49">
        <f>+F14/4</f>
        <v>3750</v>
      </c>
      <c r="I14" s="37"/>
      <c r="J14" s="49">
        <v>3750</v>
      </c>
      <c r="K14" s="37"/>
      <c r="L14" s="49">
        <v>3750</v>
      </c>
      <c r="M14" s="37"/>
      <c r="N14" s="49">
        <v>3750</v>
      </c>
      <c r="P14" s="66"/>
    </row>
    <row r="15" spans="1:16" s="1" customFormat="1" ht="15" customHeight="1">
      <c r="A15" s="250" t="s">
        <v>459</v>
      </c>
      <c r="B15" s="250" t="s">
        <v>460</v>
      </c>
      <c r="C15" s="45"/>
      <c r="D15" s="46"/>
      <c r="E15" s="47"/>
      <c r="F15" s="328">
        <v>24000</v>
      </c>
      <c r="G15" s="37"/>
      <c r="H15" s="49">
        <v>6000</v>
      </c>
      <c r="I15" s="37"/>
      <c r="J15" s="49">
        <v>6000</v>
      </c>
      <c r="K15" s="37"/>
      <c r="L15" s="49">
        <v>6000</v>
      </c>
      <c r="M15" s="37"/>
      <c r="N15" s="49">
        <v>6000</v>
      </c>
      <c r="P15" s="66"/>
    </row>
    <row r="16" spans="1:16" s="1" customFormat="1" ht="15" customHeight="1">
      <c r="A16" s="250" t="s">
        <v>461</v>
      </c>
      <c r="B16" s="250" t="s">
        <v>462</v>
      </c>
      <c r="C16" s="45"/>
      <c r="D16" s="46"/>
      <c r="E16" s="47"/>
      <c r="F16" s="328">
        <v>6000</v>
      </c>
      <c r="G16" s="37"/>
      <c r="H16" s="49">
        <f>+F16/4</f>
        <v>1500</v>
      </c>
      <c r="I16" s="37"/>
      <c r="J16" s="49">
        <v>1500</v>
      </c>
      <c r="K16" s="37"/>
      <c r="L16" s="49">
        <v>1500</v>
      </c>
      <c r="M16" s="37"/>
      <c r="N16" s="49">
        <v>1500</v>
      </c>
      <c r="P16" s="66"/>
    </row>
    <row r="17" spans="1:16" s="1" customFormat="1" ht="15" customHeight="1">
      <c r="A17" s="397" t="s">
        <v>463</v>
      </c>
      <c r="B17" s="397" t="s">
        <v>464</v>
      </c>
      <c r="C17" s="45"/>
      <c r="D17" s="46"/>
      <c r="E17" s="47"/>
      <c r="F17" s="398">
        <v>120000</v>
      </c>
      <c r="G17" s="37"/>
      <c r="H17" s="49">
        <v>30000</v>
      </c>
      <c r="I17" s="37"/>
      <c r="J17" s="49">
        <v>30000</v>
      </c>
      <c r="K17" s="37"/>
      <c r="L17" s="49">
        <v>30000</v>
      </c>
      <c r="M17" s="37"/>
      <c r="N17" s="49">
        <v>30000</v>
      </c>
      <c r="P17" s="66"/>
    </row>
    <row r="18" spans="1:14" s="1" customFormat="1" ht="15" customHeight="1">
      <c r="A18" s="397"/>
      <c r="B18" s="397"/>
      <c r="C18" s="45"/>
      <c r="D18" s="46"/>
      <c r="E18" s="47"/>
      <c r="F18" s="398"/>
      <c r="G18" s="37"/>
      <c r="H18" s="49"/>
      <c r="I18" s="37"/>
      <c r="J18" s="49"/>
      <c r="K18" s="37"/>
      <c r="L18" s="49"/>
      <c r="M18" s="37"/>
      <c r="N18" s="49"/>
    </row>
    <row r="19" spans="1:14" s="1" customFormat="1" ht="15" customHeight="1">
      <c r="A19" s="295"/>
      <c r="B19" s="295"/>
      <c r="C19" s="45"/>
      <c r="D19" s="46"/>
      <c r="E19" s="47"/>
      <c r="F19" s="48"/>
      <c r="G19" s="37"/>
      <c r="H19" s="49"/>
      <c r="I19" s="37"/>
      <c r="J19" s="49"/>
      <c r="K19" s="37"/>
      <c r="L19" s="49"/>
      <c r="M19" s="37"/>
      <c r="N19" s="49"/>
    </row>
    <row r="20" spans="1:14" s="1" customFormat="1" ht="15" customHeight="1">
      <c r="A20" s="295"/>
      <c r="B20" s="295"/>
      <c r="C20" s="45"/>
      <c r="D20" s="46"/>
      <c r="E20" s="47"/>
      <c r="F20" s="48"/>
      <c r="G20" s="37"/>
      <c r="H20" s="49"/>
      <c r="I20" s="37"/>
      <c r="J20" s="49"/>
      <c r="K20" s="37"/>
      <c r="L20" s="49"/>
      <c r="M20" s="37"/>
      <c r="N20" s="49"/>
    </row>
    <row r="21" spans="1:14" s="1" customFormat="1" ht="15" customHeight="1">
      <c r="A21" s="295"/>
      <c r="B21" s="295"/>
      <c r="C21" s="45"/>
      <c r="D21" s="46"/>
      <c r="E21" s="47"/>
      <c r="F21" s="48"/>
      <c r="G21" s="37"/>
      <c r="H21" s="49"/>
      <c r="I21" s="37"/>
      <c r="J21" s="49"/>
      <c r="K21" s="37"/>
      <c r="L21" s="49"/>
      <c r="M21" s="37"/>
      <c r="N21" s="49"/>
    </row>
    <row r="22" spans="1:14" s="1" customFormat="1" ht="15" customHeight="1">
      <c r="A22" s="295"/>
      <c r="B22" s="295"/>
      <c r="C22" s="45"/>
      <c r="D22" s="46"/>
      <c r="E22" s="47"/>
      <c r="F22" s="48"/>
      <c r="G22" s="37"/>
      <c r="H22" s="49"/>
      <c r="I22" s="37"/>
      <c r="J22" s="49"/>
      <c r="K22" s="37"/>
      <c r="L22" s="49"/>
      <c r="M22" s="37"/>
      <c r="N22" s="49"/>
    </row>
    <row r="23" spans="1:14" s="1" customFormat="1" ht="15" customHeight="1">
      <c r="A23" s="295"/>
      <c r="B23" s="295"/>
      <c r="C23" s="45"/>
      <c r="D23" s="46"/>
      <c r="E23" s="47"/>
      <c r="F23" s="48"/>
      <c r="G23" s="37"/>
      <c r="H23" s="49"/>
      <c r="I23" s="37"/>
      <c r="J23" s="49"/>
      <c r="K23" s="37"/>
      <c r="L23" s="49"/>
      <c r="M23" s="37"/>
      <c r="N23" s="49"/>
    </row>
    <row r="24" spans="1:14" s="1" customFormat="1" ht="15" customHeight="1">
      <c r="A24" s="295"/>
      <c r="B24" s="295"/>
      <c r="C24" s="45"/>
      <c r="D24" s="46"/>
      <c r="E24" s="47"/>
      <c r="F24" s="48"/>
      <c r="G24" s="37"/>
      <c r="H24" s="49"/>
      <c r="I24" s="37"/>
      <c r="J24" s="49"/>
      <c r="K24" s="37"/>
      <c r="L24" s="49"/>
      <c r="M24" s="37"/>
      <c r="N24" s="49"/>
    </row>
    <row r="25" spans="1:14" s="1" customFormat="1" ht="15" customHeight="1">
      <c r="A25" s="396"/>
      <c r="B25" s="396"/>
      <c r="C25" s="45"/>
      <c r="D25" s="46"/>
      <c r="E25" s="47"/>
      <c r="F25" s="48"/>
      <c r="G25" s="37"/>
      <c r="H25" s="49"/>
      <c r="I25" s="37"/>
      <c r="J25" s="49"/>
      <c r="K25" s="37"/>
      <c r="L25" s="49"/>
      <c r="M25" s="37"/>
      <c r="N25" s="49"/>
    </row>
    <row r="26" spans="1:14" s="1" customFormat="1" ht="15" customHeight="1">
      <c r="A26" s="396"/>
      <c r="B26" s="396"/>
      <c r="C26" s="45"/>
      <c r="D26" s="46"/>
      <c r="E26" s="47"/>
      <c r="F26" s="48"/>
      <c r="G26" s="37"/>
      <c r="H26" s="49"/>
      <c r="I26" s="37"/>
      <c r="J26" s="49"/>
      <c r="K26" s="37"/>
      <c r="L26" s="49"/>
      <c r="M26" s="37"/>
      <c r="N26" s="49"/>
    </row>
    <row r="27" spans="1:14" s="1" customFormat="1" ht="15" customHeight="1">
      <c r="A27" s="37"/>
      <c r="B27" s="50"/>
      <c r="C27" s="45"/>
      <c r="D27" s="46"/>
      <c r="E27" s="47"/>
      <c r="F27" s="48"/>
      <c r="G27" s="37"/>
      <c r="H27" s="49"/>
      <c r="I27" s="37"/>
      <c r="J27" s="49"/>
      <c r="K27" s="37"/>
      <c r="L27" s="49"/>
      <c r="M27" s="37"/>
      <c r="N27" s="49"/>
    </row>
    <row r="28" spans="1:14" s="1" customFormat="1" ht="15" customHeight="1">
      <c r="A28" s="37"/>
      <c r="B28" s="50"/>
      <c r="C28" s="45"/>
      <c r="D28" s="46"/>
      <c r="E28" s="47"/>
      <c r="F28" s="48"/>
      <c r="G28" s="37"/>
      <c r="H28" s="49"/>
      <c r="I28" s="37"/>
      <c r="J28" s="49"/>
      <c r="K28" s="37"/>
      <c r="L28" s="49"/>
      <c r="M28" s="37"/>
      <c r="N28" s="49"/>
    </row>
    <row r="29" spans="1:14" s="1" customFormat="1" ht="15" customHeight="1">
      <c r="A29" s="37"/>
      <c r="B29" s="50"/>
      <c r="C29" s="45"/>
      <c r="D29" s="46"/>
      <c r="E29" s="47"/>
      <c r="F29" s="48"/>
      <c r="G29" s="37"/>
      <c r="H29" s="49"/>
      <c r="I29" s="37"/>
      <c r="J29" s="49"/>
      <c r="K29" s="37"/>
      <c r="L29" s="49"/>
      <c r="M29" s="37"/>
      <c r="N29" s="49"/>
    </row>
    <row r="30" spans="1:14" s="1" customFormat="1" ht="15" customHeight="1">
      <c r="A30" s="37"/>
      <c r="B30" s="51"/>
      <c r="C30" s="52"/>
      <c r="D30" s="46"/>
      <c r="E30" s="47"/>
      <c r="F30" s="48"/>
      <c r="G30" s="37"/>
      <c r="H30" s="49"/>
      <c r="I30" s="37"/>
      <c r="J30" s="49"/>
      <c r="K30" s="37"/>
      <c r="L30" s="49"/>
      <c r="M30" s="37"/>
      <c r="N30" s="49"/>
    </row>
    <row r="31" spans="1:14" s="1" customFormat="1" ht="15" customHeight="1">
      <c r="A31" s="37"/>
      <c r="B31" s="51"/>
      <c r="C31" s="52"/>
      <c r="D31" s="46"/>
      <c r="E31" s="47"/>
      <c r="F31" s="48"/>
      <c r="G31" s="37"/>
      <c r="H31" s="49"/>
      <c r="I31" s="37"/>
      <c r="J31" s="49"/>
      <c r="K31" s="37"/>
      <c r="L31" s="49"/>
      <c r="M31" s="37"/>
      <c r="N31" s="49"/>
    </row>
    <row r="32" spans="1:16" s="1" customFormat="1" ht="15" customHeight="1">
      <c r="A32" s="37"/>
      <c r="B32" s="51"/>
      <c r="C32" s="52"/>
      <c r="D32" s="46"/>
      <c r="E32" s="47"/>
      <c r="F32" s="48"/>
      <c r="G32" s="37"/>
      <c r="H32" s="49"/>
      <c r="I32" s="37"/>
      <c r="J32" s="49"/>
      <c r="K32" s="37"/>
      <c r="L32" s="49"/>
      <c r="M32" s="37"/>
      <c r="N32" s="49"/>
      <c r="P32" s="66"/>
    </row>
    <row r="33" spans="1:16" s="1" customFormat="1" ht="15" customHeight="1">
      <c r="A33" s="37" t="s">
        <v>132</v>
      </c>
      <c r="B33" s="51"/>
      <c r="C33" s="52"/>
      <c r="D33" s="46"/>
      <c r="E33" s="47"/>
      <c r="F33" s="48">
        <f>SUM(F11:F32)</f>
        <v>265000</v>
      </c>
      <c r="G33" s="37"/>
      <c r="H33" s="49">
        <f>SUM(H11:H32)</f>
        <v>83250</v>
      </c>
      <c r="I33" s="37"/>
      <c r="J33" s="49">
        <f>SUM(J11:J32)</f>
        <v>56250</v>
      </c>
      <c r="K33" s="37"/>
      <c r="L33" s="49">
        <f>SUM(L11:L32)</f>
        <v>46750</v>
      </c>
      <c r="M33" s="37"/>
      <c r="N33" s="49">
        <f>SUM(N11:N32)</f>
        <v>78750</v>
      </c>
      <c r="P33" s="66">
        <f>+N33+L33+J33+H33</f>
        <v>265000</v>
      </c>
    </row>
    <row r="34" spans="1:14" ht="12.75">
      <c r="A34" s="11"/>
      <c r="B34" s="53"/>
      <c r="C34" s="54"/>
      <c r="D34" s="55"/>
      <c r="E34" s="56"/>
      <c r="F34" s="57"/>
      <c r="G34" s="57"/>
      <c r="H34" s="53"/>
      <c r="I34" s="53"/>
      <c r="J34" s="53"/>
      <c r="K34" s="53"/>
      <c r="L34" s="53"/>
      <c r="M34" s="53"/>
      <c r="N34" s="64"/>
    </row>
    <row r="35" spans="1:14" ht="12.75">
      <c r="A35" s="58"/>
      <c r="B35" s="57" t="s">
        <v>89</v>
      </c>
      <c r="C35" s="59"/>
      <c r="D35" s="60"/>
      <c r="E35" s="61"/>
      <c r="F35" s="57"/>
      <c r="G35" s="57"/>
      <c r="H35" s="57"/>
      <c r="I35" s="57"/>
      <c r="J35" s="57"/>
      <c r="K35" s="57"/>
      <c r="L35" s="57"/>
      <c r="M35" s="57"/>
      <c r="N35" s="67"/>
    </row>
    <row r="36" spans="1:14" ht="12.75">
      <c r="A36" s="58"/>
      <c r="B36" s="57"/>
      <c r="C36" s="59"/>
      <c r="D36" s="60"/>
      <c r="E36" s="61"/>
      <c r="F36" s="57"/>
      <c r="G36" s="57"/>
      <c r="H36" s="57" t="s">
        <v>90</v>
      </c>
      <c r="I36" s="57"/>
      <c r="J36" s="379" t="s">
        <v>844</v>
      </c>
      <c r="K36" s="379"/>
      <c r="L36" s="379"/>
      <c r="M36" s="57"/>
      <c r="N36" s="67"/>
    </row>
    <row r="37" spans="1:14" ht="12.75">
      <c r="A37" s="58"/>
      <c r="B37" s="57"/>
      <c r="C37" s="59"/>
      <c r="D37" s="60"/>
      <c r="E37" s="61"/>
      <c r="F37" s="57"/>
      <c r="G37" s="57"/>
      <c r="H37" s="57"/>
      <c r="I37" s="57"/>
      <c r="J37" s="380" t="s">
        <v>181</v>
      </c>
      <c r="K37" s="380"/>
      <c r="L37" s="380"/>
      <c r="M37" s="57"/>
      <c r="N37" s="67"/>
    </row>
    <row r="38" spans="1:14" ht="12.75">
      <c r="A38" s="22"/>
      <c r="B38" s="62"/>
      <c r="C38" s="19"/>
      <c r="D38" s="20"/>
      <c r="E38" s="21"/>
      <c r="F38" s="62"/>
      <c r="G38" s="62"/>
      <c r="H38" s="62"/>
      <c r="I38" s="62"/>
      <c r="J38" s="62"/>
      <c r="K38" s="62"/>
      <c r="L38" s="62"/>
      <c r="M38" s="62"/>
      <c r="N38" s="23"/>
    </row>
  </sheetData>
  <sheetProtection/>
  <mergeCells count="15">
    <mergeCell ref="A2:O2"/>
    <mergeCell ref="A3:O3"/>
    <mergeCell ref="G8:N8"/>
    <mergeCell ref="D9:E9"/>
    <mergeCell ref="G9:H9"/>
    <mergeCell ref="I9:J9"/>
    <mergeCell ref="K9:L9"/>
    <mergeCell ref="M9:N9"/>
    <mergeCell ref="J36:L36"/>
    <mergeCell ref="J37:L37"/>
    <mergeCell ref="A25:A26"/>
    <mergeCell ref="B25:B26"/>
    <mergeCell ref="A17:A18"/>
    <mergeCell ref="B17:B18"/>
    <mergeCell ref="F17:F18"/>
  </mergeCells>
  <printOptions/>
  <pageMargins left="0.5" right="0.15902777777777777" top="1" bottom="1" header="0.5" footer="0.5"/>
  <pageSetup horizontalDpi="300" verticalDpi="300" orientation="landscape" paperSize="5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elo pujalte</cp:lastModifiedBy>
  <cp:lastPrinted>2016-03-21T05:41:47Z</cp:lastPrinted>
  <dcterms:created xsi:type="dcterms:W3CDTF">2010-02-24T14:53:30Z</dcterms:created>
  <dcterms:modified xsi:type="dcterms:W3CDTF">2016-04-18T06:36:55Z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